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285" yWindow="5055" windowWidth="17400" windowHeight="6285" tabRatio="978"/>
  </bookViews>
  <sheets>
    <sheet name="Исходный" sheetId="8" r:id="rId1"/>
    <sheet name="Расходка" sheetId="27" r:id="rId2"/>
    <sheet name="Инструмент" sheetId="28" r:id="rId3"/>
    <sheet name="Shivaki" sheetId="7" r:id="rId4"/>
    <sheet name="Akvilon" sheetId="5" r:id="rId5"/>
    <sheet name="OASIS" sheetId="35" r:id="rId6"/>
    <sheet name="Pioneer" sheetId="10" r:id="rId7"/>
    <sheet name="Pioneer мульти-сплиты" sheetId="39" r:id="rId8"/>
    <sheet name="Pioneer VRF" sheetId="40" r:id="rId9"/>
    <sheet name="Daikin" sheetId="13" r:id="rId10"/>
    <sheet name="VENTS" sheetId="14" r:id="rId11"/>
    <sheet name="Electrotest" sheetId="25" r:id="rId12"/>
    <sheet name="RUCK" sheetId="16" r:id="rId13"/>
    <sheet name="VTS" sheetId="30" r:id="rId14"/>
    <sheet name="VTS отопление " sheetId="42" r:id="rId15"/>
    <sheet name="DIVT шумоглушит" sheetId="18" r:id="rId16"/>
    <sheet name="DIVT фильтр" sheetId="20" r:id="rId17"/>
    <sheet name="DIVT фильтр VTS" sheetId="21" r:id="rId18"/>
    <sheet name="Зонт оцинкованный" sheetId="36" r:id="rId19"/>
    <sheet name="Зонт пристенный" sheetId="37" r:id="rId20"/>
    <sheet name="Зонт островной" sheetId="38" r:id="rId21"/>
    <sheet name="Лист1" sheetId="29" r:id="rId22"/>
  </sheets>
  <externalReferences>
    <externalReference r:id="rId23"/>
    <externalReference r:id="rId24"/>
  </externalReferences>
  <definedNames>
    <definedName name="_xlnm.Print_Area" localSheetId="16">'DIVT фильтр'!#REF!</definedName>
    <definedName name="_xlnm.Print_Area" localSheetId="17">'DIVT фильтр VTS'!#REF!</definedName>
    <definedName name="_xlnm.Print_Area" localSheetId="11">Electrotest!#REF!</definedName>
  </definedNames>
  <calcPr calcId="144525" refMode="R1C1"/>
</workbook>
</file>

<file path=xl/calcChain.xml><?xml version="1.0" encoding="utf-8"?>
<calcChain xmlns="http://schemas.openxmlformats.org/spreadsheetml/2006/main">
  <c r="I9" i="28" l="1"/>
  <c r="I40" i="28" s="1"/>
  <c r="I64" i="28" l="1"/>
  <c r="J9" i="5"/>
  <c r="L29" i="36" l="1"/>
  <c r="L28" i="36"/>
  <c r="L27" i="36"/>
  <c r="L26" i="36"/>
  <c r="L24" i="36"/>
  <c r="L23" i="36"/>
  <c r="L22" i="36"/>
  <c r="L21" i="36"/>
  <c r="L32" i="36" l="1"/>
  <c r="L33" i="36"/>
  <c r="L34" i="36"/>
  <c r="L35" i="36"/>
  <c r="M35" i="36" l="1"/>
  <c r="H9" i="35" l="1"/>
  <c r="I19" i="14" l="1"/>
  <c r="I74" i="14"/>
  <c r="I20" i="14" l="1"/>
  <c r="I17" i="14"/>
  <c r="I15" i="14"/>
  <c r="I14" i="14"/>
  <c r="I16" i="14"/>
  <c r="I18" i="14"/>
  <c r="I21" i="14"/>
  <c r="I22" i="14"/>
  <c r="I23" i="14"/>
  <c r="I24" i="14"/>
  <c r="I25" i="14"/>
  <c r="I26" i="14"/>
  <c r="I27" i="14"/>
  <c r="I28" i="14"/>
  <c r="I29" i="14"/>
  <c r="I30" i="14"/>
  <c r="I32" i="14"/>
  <c r="I33" i="14"/>
  <c r="I34" i="14"/>
  <c r="I35" i="14"/>
  <c r="I37" i="14"/>
  <c r="I38" i="14"/>
  <c r="I39" i="14"/>
  <c r="I40" i="14"/>
  <c r="I41" i="14"/>
  <c r="I42" i="14"/>
  <c r="I43" i="14"/>
  <c r="I44" i="14"/>
  <c r="I46" i="14"/>
  <c r="I47" i="14"/>
  <c r="I48" i="14"/>
  <c r="I49" i="14"/>
  <c r="I50" i="14"/>
  <c r="I51" i="14"/>
  <c r="I53" i="14"/>
  <c r="I54" i="14"/>
  <c r="I55" i="14"/>
  <c r="I56" i="14"/>
  <c r="I57" i="14"/>
  <c r="I58" i="14"/>
  <c r="I60" i="14"/>
  <c r="I61" i="14"/>
  <c r="I62" i="14"/>
  <c r="I63" i="14"/>
  <c r="I64" i="14"/>
  <c r="I65" i="14"/>
  <c r="I66" i="14"/>
  <c r="I67" i="14"/>
  <c r="I68" i="14"/>
  <c r="I69" i="14"/>
  <c r="I70" i="14"/>
  <c r="I71" i="14"/>
  <c r="I72" i="14"/>
  <c r="I73" i="14"/>
  <c r="I13" i="14"/>
  <c r="I9" i="10" l="1"/>
  <c r="H9" i="10"/>
  <c r="L10" i="38" l="1"/>
  <c r="L9" i="37"/>
  <c r="M3" i="36"/>
  <c r="J9" i="42"/>
  <c r="J9" i="30"/>
  <c r="J9" i="25"/>
  <c r="J9" i="10"/>
  <c r="J9" i="35"/>
  <c r="J9" i="7"/>
  <c r="K42" i="42"/>
  <c r="K36" i="42"/>
  <c r="K32" i="42"/>
  <c r="K28" i="42"/>
  <c r="I9" i="42"/>
  <c r="H9" i="42"/>
  <c r="M23" i="36" l="1"/>
  <c r="M24" i="36"/>
  <c r="M27" i="36"/>
  <c r="M28" i="36"/>
  <c r="M26" i="36"/>
  <c r="M29" i="36"/>
  <c r="M32" i="36"/>
  <c r="M21" i="36"/>
  <c r="M22" i="36"/>
  <c r="I40" i="42"/>
  <c r="J40" i="42" s="1"/>
  <c r="K40" i="42" s="1"/>
  <c r="I21" i="42"/>
  <c r="J21" i="42" s="1"/>
  <c r="K21" i="42" s="1"/>
  <c r="I26" i="42"/>
  <c r="J26" i="42" s="1"/>
  <c r="K26" i="42" s="1"/>
  <c r="I14" i="42"/>
  <c r="J14" i="42" s="1"/>
  <c r="K14" i="42" s="1"/>
  <c r="I23" i="42"/>
  <c r="J23" i="42" s="1"/>
  <c r="K23" i="42" s="1"/>
  <c r="I22" i="42"/>
  <c r="J22" i="42" s="1"/>
  <c r="K22" i="42" s="1"/>
  <c r="I27" i="42"/>
  <c r="J27" i="42" s="1"/>
  <c r="K27" i="42" s="1"/>
  <c r="I25" i="42"/>
  <c r="J25" i="42" s="1"/>
  <c r="K25" i="42" s="1"/>
  <c r="I24" i="42"/>
  <c r="J24" i="42" s="1"/>
  <c r="K24" i="42" s="1"/>
  <c r="I35" i="42"/>
  <c r="J35" i="42" s="1"/>
  <c r="K35" i="42" s="1"/>
  <c r="I16" i="42"/>
  <c r="J16" i="42" s="1"/>
  <c r="K16" i="42" s="1"/>
  <c r="I19" i="42"/>
  <c r="J19" i="42" s="1"/>
  <c r="K19" i="42" s="1"/>
  <c r="I29" i="42"/>
  <c r="J29" i="42" s="1"/>
  <c r="K29" i="42" s="1"/>
  <c r="I18" i="42"/>
  <c r="J18" i="42" s="1"/>
  <c r="K18" i="42" s="1"/>
  <c r="I13" i="42"/>
  <c r="J13" i="42" s="1"/>
  <c r="K13" i="42" s="1"/>
  <c r="I17" i="42"/>
  <c r="J17" i="42" s="1"/>
  <c r="K17" i="42" s="1"/>
  <c r="I41" i="42"/>
  <c r="J41" i="42" s="1"/>
  <c r="K41" i="42" s="1"/>
  <c r="I43" i="42"/>
  <c r="J43" i="42" s="1"/>
  <c r="K43" i="42" s="1"/>
  <c r="I15" i="42"/>
  <c r="J15" i="42" s="1"/>
  <c r="K15" i="42" s="1"/>
  <c r="I34" i="42"/>
  <c r="J34" i="42" s="1"/>
  <c r="K34" i="42" s="1"/>
  <c r="I39" i="42"/>
  <c r="J39" i="42" s="1"/>
  <c r="K39" i="42" s="1"/>
  <c r="I31" i="42"/>
  <c r="J31" i="42" s="1"/>
  <c r="K31" i="42" s="1"/>
  <c r="I33" i="42"/>
  <c r="J33" i="42" s="1"/>
  <c r="K33" i="42" s="1"/>
  <c r="I38" i="42"/>
  <c r="J38" i="42" s="1"/>
  <c r="K38" i="42" s="1"/>
  <c r="I45" i="42"/>
  <c r="J45" i="42" s="1"/>
  <c r="K45" i="42" s="1"/>
  <c r="I30" i="42"/>
  <c r="J30" i="42" s="1"/>
  <c r="K30" i="42" s="1"/>
  <c r="I37" i="42"/>
  <c r="J37" i="42" s="1"/>
  <c r="K37" i="42" s="1"/>
  <c r="I44" i="42"/>
  <c r="J44" i="42" s="1"/>
  <c r="K44" i="42" s="1"/>
  <c r="J9" i="28"/>
  <c r="J40" i="28" l="1"/>
  <c r="K40" i="28" s="1"/>
  <c r="J64" i="28"/>
  <c r="K64" i="28" s="1"/>
  <c r="J9" i="40"/>
  <c r="I9" i="40"/>
  <c r="H9" i="40"/>
  <c r="H17" i="40" l="1"/>
  <c r="I17" i="40" s="1"/>
  <c r="J17" i="40" s="1"/>
  <c r="K17" i="40" s="1"/>
  <c r="H21" i="40"/>
  <c r="I21" i="40" s="1"/>
  <c r="J21" i="40" s="1"/>
  <c r="K21" i="40" s="1"/>
  <c r="H25" i="40"/>
  <c r="I25" i="40" s="1"/>
  <c r="J25" i="40" s="1"/>
  <c r="K25" i="40" s="1"/>
  <c r="H28" i="40"/>
  <c r="I28" i="40" s="1"/>
  <c r="J28" i="40" s="1"/>
  <c r="K28" i="40" s="1"/>
  <c r="H32" i="40"/>
  <c r="I32" i="40" s="1"/>
  <c r="J32" i="40" s="1"/>
  <c r="K32" i="40" s="1"/>
  <c r="H36" i="40"/>
  <c r="I36" i="40" s="1"/>
  <c r="J36" i="40" s="1"/>
  <c r="K36" i="40" s="1"/>
  <c r="H40" i="40"/>
  <c r="I40" i="40" s="1"/>
  <c r="J40" i="40" s="1"/>
  <c r="K40" i="40" s="1"/>
  <c r="H47" i="40"/>
  <c r="I47" i="40" s="1"/>
  <c r="J47" i="40" s="1"/>
  <c r="K47" i="40" s="1"/>
  <c r="H51" i="40"/>
  <c r="I51" i="40" s="1"/>
  <c r="J51" i="40" s="1"/>
  <c r="K51" i="40" s="1"/>
  <c r="H14" i="40"/>
  <c r="I14" i="40" s="1"/>
  <c r="J14" i="40" s="1"/>
  <c r="K14" i="40" s="1"/>
  <c r="H18" i="40"/>
  <c r="I18" i="40" s="1"/>
  <c r="J18" i="40" s="1"/>
  <c r="K18" i="40" s="1"/>
  <c r="H22" i="40"/>
  <c r="I22" i="40" s="1"/>
  <c r="J22" i="40" s="1"/>
  <c r="K22" i="40" s="1"/>
  <c r="H29" i="40"/>
  <c r="I29" i="40" s="1"/>
  <c r="J29" i="40" s="1"/>
  <c r="K29" i="40" s="1"/>
  <c r="H33" i="40"/>
  <c r="I33" i="40" s="1"/>
  <c r="J33" i="40" s="1"/>
  <c r="K33" i="40" s="1"/>
  <c r="H37" i="40"/>
  <c r="I37" i="40" s="1"/>
  <c r="J37" i="40" s="1"/>
  <c r="K37" i="40" s="1"/>
  <c r="H41" i="40"/>
  <c r="I41" i="40" s="1"/>
  <c r="J41" i="40" s="1"/>
  <c r="K41" i="40" s="1"/>
  <c r="H45" i="40"/>
  <c r="I45" i="40" s="1"/>
  <c r="J45" i="40" s="1"/>
  <c r="K45" i="40" s="1"/>
  <c r="K48" i="40"/>
  <c r="H15" i="40"/>
  <c r="I15" i="40" s="1"/>
  <c r="J15" i="40" s="1"/>
  <c r="K15" i="40" s="1"/>
  <c r="H23" i="40"/>
  <c r="I23" i="40" s="1"/>
  <c r="J23" i="40" s="1"/>
  <c r="K23" i="40" s="1"/>
  <c r="H30" i="40"/>
  <c r="I30" i="40" s="1"/>
  <c r="J30" i="40" s="1"/>
  <c r="K30" i="40" s="1"/>
  <c r="H38" i="40"/>
  <c r="I38" i="40" s="1"/>
  <c r="J38" i="40" s="1"/>
  <c r="K38" i="40" s="1"/>
  <c r="H42" i="40"/>
  <c r="I42" i="40" s="1"/>
  <c r="J42" i="40" s="1"/>
  <c r="K42" i="40" s="1"/>
  <c r="H49" i="40"/>
  <c r="I49" i="40" s="1"/>
  <c r="J49" i="40" s="1"/>
  <c r="K49" i="40" s="1"/>
  <c r="H16" i="40"/>
  <c r="I16" i="40" s="1"/>
  <c r="J16" i="40" s="1"/>
  <c r="K16" i="40" s="1"/>
  <c r="H20" i="40"/>
  <c r="I20" i="40" s="1"/>
  <c r="J20" i="40" s="1"/>
  <c r="K20" i="40" s="1"/>
  <c r="H24" i="40"/>
  <c r="I24" i="40" s="1"/>
  <c r="J24" i="40" s="1"/>
  <c r="K24" i="40" s="1"/>
  <c r="H27" i="40"/>
  <c r="I27" i="40" s="1"/>
  <c r="J27" i="40" s="1"/>
  <c r="K27" i="40" s="1"/>
  <c r="H31" i="40"/>
  <c r="I31" i="40" s="1"/>
  <c r="J31" i="40" s="1"/>
  <c r="K31" i="40" s="1"/>
  <c r="H35" i="40"/>
  <c r="I35" i="40" s="1"/>
  <c r="J35" i="40" s="1"/>
  <c r="K35" i="40" s="1"/>
  <c r="H39" i="40"/>
  <c r="I39" i="40" s="1"/>
  <c r="J39" i="40" s="1"/>
  <c r="K39" i="40" s="1"/>
  <c r="H43" i="40"/>
  <c r="I43" i="40" s="1"/>
  <c r="J43" i="40" s="1"/>
  <c r="K43" i="40" s="1"/>
  <c r="H46" i="40"/>
  <c r="I46" i="40" s="1"/>
  <c r="J46" i="40" s="1"/>
  <c r="K46" i="40" s="1"/>
  <c r="H50" i="40"/>
  <c r="I50" i="40" s="1"/>
  <c r="J50" i="40" s="1"/>
  <c r="K50" i="40" s="1"/>
  <c r="K19" i="40"/>
  <c r="K26" i="40"/>
  <c r="H13" i="40"/>
  <c r="I13" i="40" s="1"/>
  <c r="K34" i="40"/>
  <c r="K44" i="40"/>
  <c r="J9" i="39"/>
  <c r="J24" i="39" s="1"/>
  <c r="K24" i="39" s="1"/>
  <c r="I9" i="39"/>
  <c r="H9" i="39"/>
  <c r="J13" i="40" l="1"/>
  <c r="K13" i="40" s="1"/>
  <c r="H30" i="39"/>
  <c r="I30" i="39" s="1"/>
  <c r="J30" i="39" s="1"/>
  <c r="K30" i="39" s="1"/>
  <c r="H25" i="39"/>
  <c r="I25" i="39" s="1"/>
  <c r="J25" i="39" s="1"/>
  <c r="K25" i="39" s="1"/>
  <c r="H20" i="39"/>
  <c r="I20" i="39" s="1"/>
  <c r="J20" i="39" s="1"/>
  <c r="K20" i="39" s="1"/>
  <c r="H15" i="39"/>
  <c r="I15" i="39" s="1"/>
  <c r="J15" i="39" s="1"/>
  <c r="K15" i="39" s="1"/>
  <c r="H22" i="39"/>
  <c r="H13" i="39"/>
  <c r="I13" i="39" s="1"/>
  <c r="J13" i="39" s="1"/>
  <c r="K13" i="39" s="1"/>
  <c r="H26" i="39"/>
  <c r="I26" i="39" s="1"/>
  <c r="J26" i="39" s="1"/>
  <c r="K26" i="39" s="1"/>
  <c r="H16" i="39"/>
  <c r="I16" i="39" s="1"/>
  <c r="J16" i="39" s="1"/>
  <c r="K16" i="39" s="1"/>
  <c r="H29" i="39"/>
  <c r="I29" i="39" s="1"/>
  <c r="J29" i="39" s="1"/>
  <c r="K29" i="39" s="1"/>
  <c r="H23" i="39"/>
  <c r="I23" i="39" s="1"/>
  <c r="J23" i="39" s="1"/>
  <c r="K23" i="39" s="1"/>
  <c r="H18" i="39"/>
  <c r="H14" i="39"/>
  <c r="I14" i="39" s="1"/>
  <c r="H27" i="39"/>
  <c r="I27" i="39" s="1"/>
  <c r="J27" i="39" s="1"/>
  <c r="K27" i="39" s="1"/>
  <c r="H17" i="39"/>
  <c r="I17" i="39" s="1"/>
  <c r="J17" i="39" s="1"/>
  <c r="K17" i="39" s="1"/>
  <c r="H31" i="39"/>
  <c r="I31" i="39" s="1"/>
  <c r="J31" i="39" s="1"/>
  <c r="K31" i="39" s="1"/>
  <c r="H21" i="39"/>
  <c r="I21" i="39" s="1"/>
  <c r="J21" i="39" s="1"/>
  <c r="K21" i="39" s="1"/>
  <c r="I22" i="39"/>
  <c r="J22" i="39" s="1"/>
  <c r="K22" i="39" s="1"/>
  <c r="J19" i="39"/>
  <c r="K19" i="39" s="1"/>
  <c r="J28" i="39"/>
  <c r="K28" i="39" s="1"/>
  <c r="J14" i="39" l="1"/>
  <c r="K14" i="39" s="1"/>
  <c r="I18" i="39"/>
  <c r="J18" i="39" s="1"/>
  <c r="K18" i="39" s="1"/>
  <c r="H47" i="38"/>
  <c r="G47" i="38"/>
  <c r="I47" i="38" s="1"/>
  <c r="H46" i="38"/>
  <c r="G46" i="38"/>
  <c r="I46" i="38" s="1"/>
  <c r="H45" i="38"/>
  <c r="G45" i="38"/>
  <c r="I45" i="38" s="1"/>
  <c r="H44" i="38"/>
  <c r="J44" i="38" s="1"/>
  <c r="G44" i="38"/>
  <c r="I44" i="38" s="1"/>
  <c r="H43" i="38"/>
  <c r="J43" i="38" s="1"/>
  <c r="G43" i="38"/>
  <c r="I43" i="38" s="1"/>
  <c r="H42" i="38"/>
  <c r="G42" i="38"/>
  <c r="I42" i="38" s="1"/>
  <c r="H41" i="38"/>
  <c r="G41" i="38"/>
  <c r="I41" i="38" s="1"/>
  <c r="H40" i="38"/>
  <c r="J40" i="38" s="1"/>
  <c r="G40" i="38"/>
  <c r="I40" i="38" s="1"/>
  <c r="H39" i="38"/>
  <c r="G39" i="38"/>
  <c r="I39" i="38" s="1"/>
  <c r="H38" i="38"/>
  <c r="G38" i="38"/>
  <c r="I38" i="38" s="1"/>
  <c r="H37" i="38"/>
  <c r="J37" i="38" s="1"/>
  <c r="K37" i="38" s="1"/>
  <c r="L37" i="38" s="1"/>
  <c r="G37" i="38"/>
  <c r="I37" i="38" s="1"/>
  <c r="H36" i="38"/>
  <c r="J36" i="38" s="1"/>
  <c r="G36" i="38"/>
  <c r="I36" i="38" s="1"/>
  <c r="H35" i="38"/>
  <c r="G35" i="38"/>
  <c r="I35" i="38" s="1"/>
  <c r="H34" i="38"/>
  <c r="G34" i="38"/>
  <c r="I34" i="38" s="1"/>
  <c r="H33" i="38"/>
  <c r="J33" i="38" s="1"/>
  <c r="G33" i="38"/>
  <c r="I33" i="38" s="1"/>
  <c r="K33" i="38" s="1"/>
  <c r="L33" i="38" s="1"/>
  <c r="H32" i="38"/>
  <c r="J32" i="38" s="1"/>
  <c r="G32" i="38"/>
  <c r="I32" i="38" s="1"/>
  <c r="H31" i="38"/>
  <c r="G31" i="38"/>
  <c r="I31" i="38" s="1"/>
  <c r="H30" i="38"/>
  <c r="G30" i="38"/>
  <c r="I30" i="38" s="1"/>
  <c r="H29" i="38"/>
  <c r="J29" i="38" s="1"/>
  <c r="K29" i="38" s="1"/>
  <c r="L29" i="38" s="1"/>
  <c r="G29" i="38"/>
  <c r="I29" i="38" s="1"/>
  <c r="H28" i="38"/>
  <c r="J28" i="38" s="1"/>
  <c r="G28" i="38"/>
  <c r="I28" i="38" s="1"/>
  <c r="H27" i="38"/>
  <c r="G27" i="38"/>
  <c r="I27" i="38" s="1"/>
  <c r="H26" i="38"/>
  <c r="G26" i="38"/>
  <c r="I26" i="38" s="1"/>
  <c r="H25" i="38"/>
  <c r="J25" i="38" s="1"/>
  <c r="G25" i="38"/>
  <c r="I25" i="38" s="1"/>
  <c r="K25" i="38" s="1"/>
  <c r="L25" i="38" s="1"/>
  <c r="H24" i="38"/>
  <c r="J24" i="38" s="1"/>
  <c r="G24" i="38"/>
  <c r="I24" i="38" s="1"/>
  <c r="H23" i="38"/>
  <c r="G23" i="38"/>
  <c r="I23" i="38" s="1"/>
  <c r="H22" i="38"/>
  <c r="G22" i="38"/>
  <c r="I22" i="38" s="1"/>
  <c r="H21" i="38"/>
  <c r="J21" i="38" s="1"/>
  <c r="K21" i="38" s="1"/>
  <c r="L21" i="38" s="1"/>
  <c r="G21" i="38"/>
  <c r="I21" i="38" s="1"/>
  <c r="H20" i="38"/>
  <c r="J20" i="38" s="1"/>
  <c r="G20" i="38"/>
  <c r="I20" i="38" s="1"/>
  <c r="H19" i="38"/>
  <c r="J19" i="38" s="1"/>
  <c r="G19" i="38"/>
  <c r="I19" i="38" s="1"/>
  <c r="H18" i="38"/>
  <c r="G18" i="38"/>
  <c r="I18" i="38" s="1"/>
  <c r="H17" i="38"/>
  <c r="J17" i="38" s="1"/>
  <c r="G17" i="38"/>
  <c r="H16" i="38"/>
  <c r="J16" i="38" s="1"/>
  <c r="G16" i="38"/>
  <c r="I16" i="38" s="1"/>
  <c r="K16" i="38" s="1"/>
  <c r="L16" i="38" s="1"/>
  <c r="H15" i="38"/>
  <c r="G15" i="38"/>
  <c r="I15" i="38" s="1"/>
  <c r="H14" i="38"/>
  <c r="G14" i="38"/>
  <c r="I14" i="38" s="1"/>
  <c r="H13" i="38"/>
  <c r="J13" i="38" s="1"/>
  <c r="G13" i="38"/>
  <c r="H39" i="37"/>
  <c r="G39" i="37"/>
  <c r="I39" i="37" s="1"/>
  <c r="H38" i="37"/>
  <c r="G38" i="37"/>
  <c r="I38" i="37" s="1"/>
  <c r="H37" i="37"/>
  <c r="G37" i="37"/>
  <c r="I37" i="37" s="1"/>
  <c r="H36" i="37"/>
  <c r="J36" i="37" s="1"/>
  <c r="G36" i="37"/>
  <c r="I36" i="37" s="1"/>
  <c r="H35" i="37"/>
  <c r="J35" i="37" s="1"/>
  <c r="G35" i="37"/>
  <c r="I35" i="37" s="1"/>
  <c r="H34" i="37"/>
  <c r="G34" i="37"/>
  <c r="I34" i="37" s="1"/>
  <c r="H33" i="37"/>
  <c r="G33" i="37"/>
  <c r="I33" i="37" s="1"/>
  <c r="H32" i="37"/>
  <c r="J32" i="37" s="1"/>
  <c r="G32" i="37"/>
  <c r="I32" i="37" s="1"/>
  <c r="H31" i="37"/>
  <c r="G31" i="37"/>
  <c r="I31" i="37" s="1"/>
  <c r="H30" i="37"/>
  <c r="G30" i="37"/>
  <c r="I30" i="37" s="1"/>
  <c r="H29" i="37"/>
  <c r="G29" i="37"/>
  <c r="I29" i="37" s="1"/>
  <c r="H28" i="37"/>
  <c r="J28" i="37" s="1"/>
  <c r="K28" i="37" s="1"/>
  <c r="L28" i="37" s="1"/>
  <c r="G28" i="37"/>
  <c r="I28" i="37" s="1"/>
  <c r="H27" i="37"/>
  <c r="J27" i="37" s="1"/>
  <c r="G27" i="37"/>
  <c r="I27" i="37" s="1"/>
  <c r="H26" i="37"/>
  <c r="G26" i="37"/>
  <c r="I26" i="37" s="1"/>
  <c r="H25" i="37"/>
  <c r="G25" i="37"/>
  <c r="I25" i="37" s="1"/>
  <c r="H24" i="37"/>
  <c r="J24" i="37" s="1"/>
  <c r="G24" i="37"/>
  <c r="I24" i="37" s="1"/>
  <c r="H23" i="37"/>
  <c r="J23" i="37" s="1"/>
  <c r="G23" i="37"/>
  <c r="I23" i="37" s="1"/>
  <c r="H22" i="37"/>
  <c r="G22" i="37"/>
  <c r="I22" i="37" s="1"/>
  <c r="H21" i="37"/>
  <c r="G21" i="37"/>
  <c r="I21" i="37" s="1"/>
  <c r="H20" i="37"/>
  <c r="J20" i="37" s="1"/>
  <c r="G20" i="37"/>
  <c r="I20" i="37" s="1"/>
  <c r="K20" i="37" s="1"/>
  <c r="L20" i="37" s="1"/>
  <c r="H19" i="37"/>
  <c r="J19" i="37" s="1"/>
  <c r="G19" i="37"/>
  <c r="I19" i="37" s="1"/>
  <c r="H18" i="37"/>
  <c r="J18" i="37" s="1"/>
  <c r="G18" i="37"/>
  <c r="I18" i="37" s="1"/>
  <c r="H17" i="37"/>
  <c r="J17" i="37" s="1"/>
  <c r="G17" i="37"/>
  <c r="I17" i="37" s="1"/>
  <c r="H16" i="37"/>
  <c r="J16" i="37" s="1"/>
  <c r="G16" i="37"/>
  <c r="I16" i="37" s="1"/>
  <c r="H15" i="37"/>
  <c r="G15" i="37"/>
  <c r="I15" i="37" s="1"/>
  <c r="H14" i="37"/>
  <c r="G14" i="37"/>
  <c r="I14" i="37" s="1"/>
  <c r="H13" i="37"/>
  <c r="G13" i="37"/>
  <c r="I13" i="37" s="1"/>
  <c r="H12" i="37"/>
  <c r="J12" i="37" s="1"/>
  <c r="G12" i="37"/>
  <c r="I12" i="37" s="1"/>
  <c r="M33" i="36"/>
  <c r="I19" i="36"/>
  <c r="I18" i="36"/>
  <c r="I17" i="36"/>
  <c r="I16" i="36"/>
  <c r="I15" i="36"/>
  <c r="I14" i="36"/>
  <c r="I13" i="36"/>
  <c r="I12" i="36"/>
  <c r="I11" i="36"/>
  <c r="I10" i="36"/>
  <c r="I9" i="36"/>
  <c r="I8" i="36"/>
  <c r="I7" i="36"/>
  <c r="K7" i="36" s="1"/>
  <c r="L7" i="36" s="1"/>
  <c r="M7" i="36" s="1"/>
  <c r="K15" i="36" l="1"/>
  <c r="L15" i="36" s="1"/>
  <c r="M15" i="36" s="1"/>
  <c r="K9" i="36"/>
  <c r="L9" i="36" s="1"/>
  <c r="M9" i="36" s="1"/>
  <c r="K13" i="36"/>
  <c r="L13" i="36" s="1"/>
  <c r="M13" i="36" s="1"/>
  <c r="K17" i="36"/>
  <c r="L17" i="36" s="1"/>
  <c r="M17" i="36" s="1"/>
  <c r="K11" i="36"/>
  <c r="L11" i="36" s="1"/>
  <c r="M11" i="36" s="1"/>
  <c r="J8" i="36"/>
  <c r="K8" i="36"/>
  <c r="L8" i="36" s="1"/>
  <c r="M8" i="36" s="1"/>
  <c r="K16" i="36"/>
  <c r="L16" i="36" s="1"/>
  <c r="M16" i="36" s="1"/>
  <c r="J10" i="36"/>
  <c r="K10" i="36"/>
  <c r="K14" i="36"/>
  <c r="L14" i="36" s="1"/>
  <c r="M14" i="36" s="1"/>
  <c r="K18" i="36"/>
  <c r="L18" i="36" s="1"/>
  <c r="M18" i="36" s="1"/>
  <c r="K19" i="36"/>
  <c r="L19" i="36" s="1"/>
  <c r="M19" i="36" s="1"/>
  <c r="J12" i="36"/>
  <c r="K12" i="36"/>
  <c r="L12" i="36" s="1"/>
  <c r="M12" i="36" s="1"/>
  <c r="J21" i="37"/>
  <c r="K21" i="37" s="1"/>
  <c r="L21" i="37" s="1"/>
  <c r="J25" i="37"/>
  <c r="K25" i="37" s="1"/>
  <c r="L25" i="37" s="1"/>
  <c r="J26" i="38"/>
  <c r="K26" i="38" s="1"/>
  <c r="L26" i="38" s="1"/>
  <c r="J35" i="38"/>
  <c r="K35" i="38" s="1"/>
  <c r="L35" i="38" s="1"/>
  <c r="J14" i="37"/>
  <c r="K14" i="37" s="1"/>
  <c r="L14" i="37" s="1"/>
  <c r="J29" i="37"/>
  <c r="K29" i="37" s="1"/>
  <c r="L29" i="37" s="1"/>
  <c r="J31" i="37"/>
  <c r="K31" i="37" s="1"/>
  <c r="L31" i="37" s="1"/>
  <c r="J33" i="37"/>
  <c r="K33" i="37" s="1"/>
  <c r="L33" i="37" s="1"/>
  <c r="J37" i="37"/>
  <c r="K37" i="37" s="1"/>
  <c r="L37" i="37" s="1"/>
  <c r="J39" i="37"/>
  <c r="K39" i="37" s="1"/>
  <c r="L39" i="37" s="1"/>
  <c r="J14" i="38"/>
  <c r="K14" i="38" s="1"/>
  <c r="L14" i="38" s="1"/>
  <c r="J23" i="38"/>
  <c r="K23" i="38" s="1"/>
  <c r="L23" i="38" s="1"/>
  <c r="J30" i="38"/>
  <c r="K30" i="38" s="1"/>
  <c r="L30" i="38" s="1"/>
  <c r="J39" i="38"/>
  <c r="K39" i="38" s="1"/>
  <c r="L39" i="38" s="1"/>
  <c r="J41" i="38"/>
  <c r="K41" i="38" s="1"/>
  <c r="L41" i="38" s="1"/>
  <c r="J45" i="38"/>
  <c r="K45" i="38" s="1"/>
  <c r="L45" i="38" s="1"/>
  <c r="J47" i="38"/>
  <c r="K47" i="38" s="1"/>
  <c r="L47" i="38" s="1"/>
  <c r="J22" i="37"/>
  <c r="K22" i="37" s="1"/>
  <c r="L22" i="37" s="1"/>
  <c r="J26" i="37"/>
  <c r="K26" i="37" s="1"/>
  <c r="L26" i="37" s="1"/>
  <c r="I13" i="38"/>
  <c r="K13" i="38" s="1"/>
  <c r="L13" i="38" s="1"/>
  <c r="J18" i="38"/>
  <c r="K18" i="38" s="1"/>
  <c r="L18" i="38" s="1"/>
  <c r="J27" i="38"/>
  <c r="K27" i="38" s="1"/>
  <c r="L27" i="38" s="1"/>
  <c r="J34" i="38"/>
  <c r="K34" i="38" s="1"/>
  <c r="L34" i="38" s="1"/>
  <c r="J13" i="37"/>
  <c r="K13" i="37" s="1"/>
  <c r="L13" i="37" s="1"/>
  <c r="J15" i="37"/>
  <c r="K15" i="37" s="1"/>
  <c r="L15" i="37" s="1"/>
  <c r="J30" i="37"/>
  <c r="K30" i="37" s="1"/>
  <c r="L30" i="37" s="1"/>
  <c r="J34" i="37"/>
  <c r="K34" i="37" s="1"/>
  <c r="L34" i="37" s="1"/>
  <c r="J38" i="37"/>
  <c r="K38" i="37" s="1"/>
  <c r="L38" i="37" s="1"/>
  <c r="J15" i="38"/>
  <c r="K15" i="38" s="1"/>
  <c r="L15" i="38" s="1"/>
  <c r="I17" i="38"/>
  <c r="K17" i="38" s="1"/>
  <c r="L17" i="38" s="1"/>
  <c r="J22" i="38"/>
  <c r="K22" i="38" s="1"/>
  <c r="L22" i="38" s="1"/>
  <c r="J31" i="38"/>
  <c r="K31" i="38" s="1"/>
  <c r="L31" i="38" s="1"/>
  <c r="J38" i="38"/>
  <c r="K38" i="38" s="1"/>
  <c r="L38" i="38" s="1"/>
  <c r="J42" i="38"/>
  <c r="K42" i="38" s="1"/>
  <c r="L42" i="38" s="1"/>
  <c r="J46" i="38"/>
  <c r="K46" i="38" s="1"/>
  <c r="L46" i="38" s="1"/>
  <c r="M34" i="36"/>
  <c r="K44" i="38"/>
  <c r="L44" i="38" s="1"/>
  <c r="K20" i="38"/>
  <c r="L20" i="38" s="1"/>
  <c r="K24" i="38"/>
  <c r="L24" i="38" s="1"/>
  <c r="K28" i="38"/>
  <c r="L28" i="38" s="1"/>
  <c r="K32" i="38"/>
  <c r="L32" i="38" s="1"/>
  <c r="K36" i="38"/>
  <c r="L36" i="38" s="1"/>
  <c r="K40" i="38"/>
  <c r="L40" i="38" s="1"/>
  <c r="K43" i="38"/>
  <c r="L43" i="38" s="1"/>
  <c r="K19" i="38"/>
  <c r="L19" i="38" s="1"/>
  <c r="K12" i="37"/>
  <c r="L12" i="37" s="1"/>
  <c r="K36" i="37"/>
  <c r="L36" i="37" s="1"/>
  <c r="K16" i="37"/>
  <c r="L16" i="37" s="1"/>
  <c r="K18" i="37"/>
  <c r="L18" i="37" s="1"/>
  <c r="K23" i="37"/>
  <c r="L23" i="37" s="1"/>
  <c r="K32" i="37"/>
  <c r="L32" i="37" s="1"/>
  <c r="K35" i="37"/>
  <c r="L35" i="37" s="1"/>
  <c r="K17" i="37"/>
  <c r="L17" i="37" s="1"/>
  <c r="K19" i="37"/>
  <c r="L19" i="37" s="1"/>
  <c r="K24" i="37"/>
  <c r="L24" i="37" s="1"/>
  <c r="K27" i="37"/>
  <c r="L27" i="37" s="1"/>
  <c r="J7" i="36"/>
  <c r="J9" i="36"/>
  <c r="J11" i="36"/>
  <c r="J13" i="36"/>
  <c r="J14" i="36"/>
  <c r="J15" i="36"/>
  <c r="J16" i="36"/>
  <c r="J17" i="36"/>
  <c r="J18" i="36"/>
  <c r="J19" i="36"/>
  <c r="L10" i="36"/>
  <c r="M10" i="36" s="1"/>
  <c r="H9" i="7" l="1"/>
  <c r="H9" i="5" l="1"/>
  <c r="H9" i="28" l="1"/>
  <c r="I9" i="27"/>
  <c r="H9" i="27"/>
  <c r="I9" i="30"/>
  <c r="I9" i="35"/>
  <c r="H13" i="35" l="1"/>
  <c r="I55" i="27"/>
  <c r="I108" i="28" l="1"/>
  <c r="I107" i="28"/>
  <c r="I109" i="28"/>
  <c r="I106" i="28"/>
  <c r="I69" i="28" l="1"/>
  <c r="I54" i="27" l="1"/>
  <c r="I53" i="27"/>
  <c r="H19" i="35" l="1"/>
  <c r="I19" i="35" s="1"/>
  <c r="J19" i="35" s="1"/>
  <c r="K19" i="35" s="1"/>
  <c r="H20" i="35"/>
  <c r="I20" i="35" s="1"/>
  <c r="J20" i="35" s="1"/>
  <c r="K20" i="35" s="1"/>
  <c r="H21" i="35"/>
  <c r="I21" i="35" s="1"/>
  <c r="J21" i="35" s="1"/>
  <c r="K21" i="35" s="1"/>
  <c r="H22" i="35"/>
  <c r="I22" i="35" s="1"/>
  <c r="J22" i="35" s="1"/>
  <c r="K22" i="35" s="1"/>
  <c r="H23" i="35"/>
  <c r="I23" i="35" s="1"/>
  <c r="J23" i="35" s="1"/>
  <c r="K23" i="35" s="1"/>
  <c r="I13" i="35"/>
  <c r="J13" i="35" s="1"/>
  <c r="K13" i="35" s="1"/>
  <c r="H14" i="35"/>
  <c r="I14" i="35" s="1"/>
  <c r="J14" i="35" s="1"/>
  <c r="K14" i="35" s="1"/>
  <c r="H15" i="35"/>
  <c r="I15" i="35" s="1"/>
  <c r="J15" i="35" s="1"/>
  <c r="K15" i="35" s="1"/>
  <c r="H16" i="35"/>
  <c r="I16" i="35" s="1"/>
  <c r="J16" i="35" s="1"/>
  <c r="K16" i="35" s="1"/>
  <c r="H17" i="35"/>
  <c r="I17" i="35" s="1"/>
  <c r="J17" i="35" s="1"/>
  <c r="K17" i="35" s="1"/>
  <c r="J18" i="35"/>
  <c r="K18" i="35" s="1"/>
  <c r="I9" i="13"/>
  <c r="I19" i="13" l="1"/>
  <c r="I14" i="13"/>
  <c r="I21" i="13"/>
  <c r="J9" i="27"/>
  <c r="I9" i="7"/>
  <c r="H38" i="7" s="1"/>
  <c r="I38" i="7" s="1"/>
  <c r="H9" i="13"/>
  <c r="H9" i="16"/>
  <c r="H9" i="30"/>
  <c r="H9" i="20"/>
  <c r="H9" i="21"/>
  <c r="K95" i="30"/>
  <c r="K82" i="30"/>
  <c r="K77" i="30"/>
  <c r="K72" i="30"/>
  <c r="K67" i="30"/>
  <c r="K62" i="30"/>
  <c r="K57" i="30"/>
  <c r="K42" i="30"/>
  <c r="K47" i="30"/>
  <c r="I30" i="30"/>
  <c r="J30" i="30" s="1"/>
  <c r="K30" i="30" s="1"/>
  <c r="I55" i="28"/>
  <c r="J52" i="25"/>
  <c r="K52" i="25" s="1"/>
  <c r="I64" i="25"/>
  <c r="J27" i="10"/>
  <c r="K27" i="10" s="1"/>
  <c r="J9" i="13"/>
  <c r="J31" i="13" s="1"/>
  <c r="K31" i="13" s="1"/>
  <c r="J9" i="14"/>
  <c r="J13" i="14" s="1"/>
  <c r="J9" i="16"/>
  <c r="J9" i="18"/>
  <c r="J15" i="18" s="1"/>
  <c r="K15" i="18" s="1"/>
  <c r="J9" i="20"/>
  <c r="J9" i="21"/>
  <c r="J30" i="21" s="1"/>
  <c r="K30" i="21" s="1"/>
  <c r="I9" i="5"/>
  <c r="K22" i="21"/>
  <c r="I9" i="21"/>
  <c r="K21" i="20"/>
  <c r="K30" i="20"/>
  <c r="K39" i="20"/>
  <c r="I9" i="20"/>
  <c r="K37" i="18"/>
  <c r="I9" i="18"/>
  <c r="I9" i="14"/>
  <c r="H19" i="14" s="1"/>
  <c r="I18" i="13"/>
  <c r="J18" i="13" s="1"/>
  <c r="K18" i="13" s="1"/>
  <c r="H13" i="10"/>
  <c r="I21" i="16"/>
  <c r="I24" i="16"/>
  <c r="I18" i="16"/>
  <c r="I20" i="16"/>
  <c r="I23" i="16"/>
  <c r="I15" i="16"/>
  <c r="J39" i="7"/>
  <c r="K39" i="7" s="1"/>
  <c r="J12" i="7"/>
  <c r="K12" i="7" s="1"/>
  <c r="J45" i="7"/>
  <c r="K45" i="7" s="1"/>
  <c r="I27" i="13"/>
  <c r="I16" i="16"/>
  <c r="K17" i="21"/>
  <c r="K27" i="21"/>
  <c r="I17" i="16"/>
  <c r="I13" i="16"/>
  <c r="I22" i="16"/>
  <c r="I25" i="16"/>
  <c r="I14" i="16"/>
  <c r="I19" i="16"/>
  <c r="K20" i="18"/>
  <c r="K28" i="18"/>
  <c r="K32" i="18"/>
  <c r="K12" i="13"/>
  <c r="I66" i="25"/>
  <c r="I73" i="25"/>
  <c r="H14" i="25"/>
  <c r="I14" i="25" s="1"/>
  <c r="H19" i="25"/>
  <c r="I19" i="25" s="1"/>
  <c r="H23" i="25"/>
  <c r="I23" i="25" s="1"/>
  <c r="H27" i="25"/>
  <c r="I27" i="25" s="1"/>
  <c r="H33" i="25"/>
  <c r="I33" i="25" s="1"/>
  <c r="H38" i="25"/>
  <c r="I38" i="25" s="1"/>
  <c r="H43" i="25"/>
  <c r="I43" i="25" s="1"/>
  <c r="I55" i="25"/>
  <c r="I72" i="25"/>
  <c r="I60" i="25"/>
  <c r="I58" i="25"/>
  <c r="I56" i="25"/>
  <c r="J59" i="27"/>
  <c r="K59" i="27" s="1"/>
  <c r="K67" i="27"/>
  <c r="J36" i="27"/>
  <c r="K36" i="27" s="1"/>
  <c r="J13" i="27"/>
  <c r="K13" i="27" s="1"/>
  <c r="I30" i="13"/>
  <c r="I35" i="13"/>
  <c r="I19" i="28"/>
  <c r="I26" i="28"/>
  <c r="J26" i="28" s="1"/>
  <c r="K26" i="28" s="1"/>
  <c r="I33" i="28"/>
  <c r="I42" i="28"/>
  <c r="J42" i="28" s="1"/>
  <c r="K42" i="28" s="1"/>
  <c r="I50" i="28"/>
  <c r="I47" i="13"/>
  <c r="I32" i="13"/>
  <c r="I15" i="13"/>
  <c r="I26" i="13"/>
  <c r="I51" i="13"/>
  <c r="I24" i="13"/>
  <c r="I36" i="13"/>
  <c r="I42" i="13"/>
  <c r="I21" i="28"/>
  <c r="I28" i="28"/>
  <c r="J28" i="28" s="1"/>
  <c r="K28" i="28" s="1"/>
  <c r="I35" i="28"/>
  <c r="I44" i="28"/>
  <c r="J44" i="28" s="1"/>
  <c r="K44" i="28" s="1"/>
  <c r="I52" i="28"/>
  <c r="I48" i="13"/>
  <c r="I41" i="13"/>
  <c r="I40" i="13"/>
  <c r="I25" i="13"/>
  <c r="I34" i="13"/>
  <c r="I23" i="13"/>
  <c r="I16" i="13"/>
  <c r="I14" i="28"/>
  <c r="I22" i="28"/>
  <c r="J22" i="28" s="1"/>
  <c r="K22" i="28" s="1"/>
  <c r="I36" i="28"/>
  <c r="I45" i="28"/>
  <c r="J45" i="28" s="1"/>
  <c r="K45" i="28" s="1"/>
  <c r="I53" i="28"/>
  <c r="I13" i="28"/>
  <c r="J13" i="28" s="1"/>
  <c r="K13" i="28" s="1"/>
  <c r="I17" i="28"/>
  <c r="I20" i="28"/>
  <c r="J20" i="28" s="1"/>
  <c r="K20" i="28" s="1"/>
  <c r="I23" i="28"/>
  <c r="I31" i="28"/>
  <c r="J31" i="28" s="1"/>
  <c r="K31" i="28" s="1"/>
  <c r="I34" i="28"/>
  <c r="I37" i="28"/>
  <c r="J37" i="28" s="1"/>
  <c r="K37" i="28" s="1"/>
  <c r="I41" i="28"/>
  <c r="I48" i="28"/>
  <c r="J48" i="28" s="1"/>
  <c r="K48" i="28" s="1"/>
  <c r="I51" i="28"/>
  <c r="I54" i="28"/>
  <c r="J54" i="28" s="1"/>
  <c r="K54" i="28" s="1"/>
  <c r="I57" i="28"/>
  <c r="I65" i="28"/>
  <c r="J65" i="28" s="1"/>
  <c r="K65" i="28" s="1"/>
  <c r="I68" i="28"/>
  <c r="I72" i="28"/>
  <c r="J72" i="28" s="1"/>
  <c r="K72" i="28" s="1"/>
  <c r="I87" i="28"/>
  <c r="I90" i="28"/>
  <c r="J90" i="28" s="1"/>
  <c r="K90" i="28" s="1"/>
  <c r="I97" i="28"/>
  <c r="I103" i="28"/>
  <c r="J103" i="28" s="1"/>
  <c r="K103" i="28" s="1"/>
  <c r="I110" i="28"/>
  <c r="I61" i="28"/>
  <c r="J61" i="28" s="1"/>
  <c r="K61" i="28" s="1"/>
  <c r="I70" i="28"/>
  <c r="I91" i="28"/>
  <c r="J91" i="28" s="1"/>
  <c r="K91" i="28" s="1"/>
  <c r="I94" i="28"/>
  <c r="I104" i="28"/>
  <c r="J104" i="28" s="1"/>
  <c r="K104" i="28" s="1"/>
  <c r="I15" i="28"/>
  <c r="I18" i="28"/>
  <c r="I25" i="28"/>
  <c r="I27" i="28"/>
  <c r="I32" i="28"/>
  <c r="I39" i="28"/>
  <c r="I43" i="28"/>
  <c r="I46" i="28"/>
  <c r="I49" i="28"/>
  <c r="I56" i="28"/>
  <c r="I59" i="28"/>
  <c r="I62" i="28"/>
  <c r="I86" i="28"/>
  <c r="I89" i="28"/>
  <c r="I92" i="28"/>
  <c r="I95" i="28"/>
  <c r="I98" i="28"/>
  <c r="J50" i="28"/>
  <c r="K50" i="28" s="1"/>
  <c r="I60" i="28"/>
  <c r="I63" i="28"/>
  <c r="J63" i="28" s="1"/>
  <c r="K63" i="28" s="1"/>
  <c r="I67" i="28"/>
  <c r="I71" i="28"/>
  <c r="J71" i="28" s="1"/>
  <c r="K71" i="28" s="1"/>
  <c r="I93" i="28"/>
  <c r="I96" i="28"/>
  <c r="J96" i="28" s="1"/>
  <c r="K96" i="28" s="1"/>
  <c r="I101" i="28"/>
  <c r="I30" i="28"/>
  <c r="J30" i="28" s="1"/>
  <c r="K30" i="28" s="1"/>
  <c r="I38" i="28"/>
  <c r="I16" i="28"/>
  <c r="J16" i="28" s="1"/>
  <c r="K16" i="28" s="1"/>
  <c r="I47" i="28"/>
  <c r="I105" i="28"/>
  <c r="J105" i="28" s="1"/>
  <c r="K105" i="28" s="1"/>
  <c r="I24" i="28"/>
  <c r="I74" i="28"/>
  <c r="J74" i="28" s="1"/>
  <c r="K74" i="28" s="1"/>
  <c r="I75" i="28"/>
  <c r="I78" i="28"/>
  <c r="J78" i="28" s="1"/>
  <c r="K78" i="28" s="1"/>
  <c r="I73" i="28"/>
  <c r="I76" i="28"/>
  <c r="J76" i="28" s="1"/>
  <c r="K76" i="28" s="1"/>
  <c r="I77" i="28"/>
  <c r="I79" i="28"/>
  <c r="J79" i="28" s="1"/>
  <c r="K79" i="28" s="1"/>
  <c r="I84" i="28"/>
  <c r="I82" i="28"/>
  <c r="J82" i="28" s="1"/>
  <c r="K82" i="28" s="1"/>
  <c r="I85" i="28"/>
  <c r="I83" i="28"/>
  <c r="J83" i="28" s="1"/>
  <c r="K83" i="28" s="1"/>
  <c r="I81" i="28"/>
  <c r="I100" i="28"/>
  <c r="J100" i="28" s="1"/>
  <c r="K100" i="28" s="1"/>
  <c r="I99" i="28"/>
  <c r="I44" i="13"/>
  <c r="J44" i="13" s="1"/>
  <c r="K44" i="13" s="1"/>
  <c r="I46" i="13"/>
  <c r="I76" i="25"/>
  <c r="I59" i="25"/>
  <c r="H42" i="25"/>
  <c r="I42" i="25" s="1"/>
  <c r="H37" i="25"/>
  <c r="I37" i="25" s="1"/>
  <c r="H32" i="25"/>
  <c r="I32" i="25" s="1"/>
  <c r="H26" i="25"/>
  <c r="I26" i="25" s="1"/>
  <c r="H22" i="25"/>
  <c r="I22" i="25" s="1"/>
  <c r="H17" i="25"/>
  <c r="I17" i="25" s="1"/>
  <c r="I70" i="25"/>
  <c r="I53" i="25"/>
  <c r="I49" i="13"/>
  <c r="J49" i="13" s="1"/>
  <c r="K49" i="13" s="1"/>
  <c r="I33" i="13"/>
  <c r="J33" i="13" s="1"/>
  <c r="K33" i="13" s="1"/>
  <c r="J22" i="27"/>
  <c r="K22" i="27" s="1"/>
  <c r="I38" i="13"/>
  <c r="I50" i="13"/>
  <c r="J50" i="13" s="1"/>
  <c r="K50" i="13" s="1"/>
  <c r="I54" i="25"/>
  <c r="I67" i="25"/>
  <c r="I63" i="25"/>
  <c r="H40" i="25"/>
  <c r="I40" i="25" s="1"/>
  <c r="H35" i="25"/>
  <c r="I35" i="25" s="1"/>
  <c r="H30" i="25"/>
  <c r="I30" i="25" s="1"/>
  <c r="H25" i="25"/>
  <c r="I25" i="25" s="1"/>
  <c r="H21" i="25"/>
  <c r="I21" i="25" s="1"/>
  <c r="H16" i="25"/>
  <c r="I16" i="25" s="1"/>
  <c r="I74" i="25"/>
  <c r="I57" i="25"/>
  <c r="I43" i="13"/>
  <c r="J43" i="13" s="1"/>
  <c r="K43" i="13" s="1"/>
  <c r="I13" i="13"/>
  <c r="I37" i="13"/>
  <c r="J37" i="13" s="1"/>
  <c r="K37" i="13" s="1"/>
  <c r="J21" i="27"/>
  <c r="K21" i="27" s="1"/>
  <c r="I29" i="13"/>
  <c r="J29" i="13" s="1"/>
  <c r="K29" i="13" s="1"/>
  <c r="I20" i="13"/>
  <c r="J20" i="13" s="1"/>
  <c r="K20" i="13" s="1"/>
  <c r="I62" i="25"/>
  <c r="I71" i="25"/>
  <c r="I68" i="25"/>
  <c r="H44" i="25"/>
  <c r="I44" i="25" s="1"/>
  <c r="H39" i="25"/>
  <c r="I39" i="25" s="1"/>
  <c r="H34" i="25"/>
  <c r="I34" i="25" s="1"/>
  <c r="H29" i="25"/>
  <c r="I29" i="25" s="1"/>
  <c r="H24" i="25"/>
  <c r="I24" i="25" s="1"/>
  <c r="H20" i="25"/>
  <c r="I20" i="25" s="1"/>
  <c r="H15" i="25"/>
  <c r="I15" i="25" s="1"/>
  <c r="I69" i="25"/>
  <c r="I61" i="25"/>
  <c r="J20" i="27"/>
  <c r="K20" i="27" s="1"/>
  <c r="J19" i="27"/>
  <c r="K19" i="27" s="1"/>
  <c r="I64" i="30"/>
  <c r="J64" i="30" s="1"/>
  <c r="K64" i="30" s="1"/>
  <c r="I69" i="30"/>
  <c r="J69" i="30" s="1"/>
  <c r="K69" i="30" s="1"/>
  <c r="I73" i="30"/>
  <c r="J73" i="30" s="1"/>
  <c r="K73" i="30" s="1"/>
  <c r="I75" i="30"/>
  <c r="J75" i="30" s="1"/>
  <c r="K75" i="30" s="1"/>
  <c r="I81" i="30"/>
  <c r="J81" i="30" s="1"/>
  <c r="K81" i="30" s="1"/>
  <c r="I85" i="30"/>
  <c r="J85" i="30" s="1"/>
  <c r="K85" i="30" s="1"/>
  <c r="I88" i="30"/>
  <c r="J88" i="30" s="1"/>
  <c r="K88" i="30" s="1"/>
  <c r="I93" i="30"/>
  <c r="J93" i="30" s="1"/>
  <c r="K93" i="30" s="1"/>
  <c r="I99" i="30"/>
  <c r="J99" i="30" s="1"/>
  <c r="K99" i="30" s="1"/>
  <c r="I102" i="30"/>
  <c r="J102" i="30" s="1"/>
  <c r="K102" i="30" s="1"/>
  <c r="I65" i="30"/>
  <c r="J65" i="30" s="1"/>
  <c r="K65" i="30" s="1"/>
  <c r="I70" i="30"/>
  <c r="J70" i="30" s="1"/>
  <c r="K70" i="30" s="1"/>
  <c r="I74" i="30"/>
  <c r="J74" i="30" s="1"/>
  <c r="K74" i="30" s="1"/>
  <c r="I76" i="30"/>
  <c r="J76" i="30" s="1"/>
  <c r="K76" i="30" s="1"/>
  <c r="I83" i="30"/>
  <c r="J83" i="30" s="1"/>
  <c r="K83" i="30" s="1"/>
  <c r="I86" i="30"/>
  <c r="J86" i="30" s="1"/>
  <c r="K86" i="30" s="1"/>
  <c r="I91" i="30"/>
  <c r="J91" i="30" s="1"/>
  <c r="K91" i="30" s="1"/>
  <c r="I94" i="30"/>
  <c r="J94" i="30" s="1"/>
  <c r="K94" i="30" s="1"/>
  <c r="I97" i="30"/>
  <c r="J97" i="30" s="1"/>
  <c r="K97" i="30" s="1"/>
  <c r="I100" i="30"/>
  <c r="J100" i="30" s="1"/>
  <c r="K100" i="30" s="1"/>
  <c r="I105" i="30"/>
  <c r="J105" i="30" s="1"/>
  <c r="K105" i="30" s="1"/>
  <c r="I63" i="30"/>
  <c r="J63" i="30" s="1"/>
  <c r="K63" i="30" s="1"/>
  <c r="I66" i="30"/>
  <c r="J66" i="30" s="1"/>
  <c r="K66" i="30" s="1"/>
  <c r="I71" i="30"/>
  <c r="J71" i="30" s="1"/>
  <c r="K71" i="30" s="1"/>
  <c r="I79" i="30"/>
  <c r="J79" i="30" s="1"/>
  <c r="K79" i="30" s="1"/>
  <c r="I84" i="30"/>
  <c r="J84" i="30" s="1"/>
  <c r="K84" i="30" s="1"/>
  <c r="I89" i="30"/>
  <c r="J89" i="30" s="1"/>
  <c r="K89" i="30" s="1"/>
  <c r="I92" i="30"/>
  <c r="J92" i="30" s="1"/>
  <c r="K92" i="30" s="1"/>
  <c r="I96" i="30"/>
  <c r="J96" i="30" s="1"/>
  <c r="K96" i="30" s="1"/>
  <c r="I98" i="30"/>
  <c r="J98" i="30" s="1"/>
  <c r="K98" i="30" s="1"/>
  <c r="I103" i="30"/>
  <c r="J103" i="30" s="1"/>
  <c r="K103" i="30" s="1"/>
  <c r="I106" i="30"/>
  <c r="J106" i="30" s="1"/>
  <c r="K106" i="30" s="1"/>
  <c r="I68" i="30"/>
  <c r="J68" i="30" s="1"/>
  <c r="K68" i="30" s="1"/>
  <c r="I78" i="30"/>
  <c r="J78" i="30" s="1"/>
  <c r="K78" i="30" s="1"/>
  <c r="I80" i="30"/>
  <c r="J80" i="30" s="1"/>
  <c r="K80" i="30" s="1"/>
  <c r="I87" i="30"/>
  <c r="J87" i="30" s="1"/>
  <c r="K87" i="30" s="1"/>
  <c r="I90" i="30"/>
  <c r="J90" i="30" s="1"/>
  <c r="K90" i="30" s="1"/>
  <c r="I101" i="30"/>
  <c r="J101" i="30" s="1"/>
  <c r="K101" i="30" s="1"/>
  <c r="I104" i="30"/>
  <c r="J104" i="30" s="1"/>
  <c r="K104" i="30" s="1"/>
  <c r="I58" i="30"/>
  <c r="J58" i="30" s="1"/>
  <c r="K58" i="30" s="1"/>
  <c r="I54" i="30"/>
  <c r="J54" i="30" s="1"/>
  <c r="K54" i="30" s="1"/>
  <c r="I59" i="30"/>
  <c r="J59" i="30" s="1"/>
  <c r="K59" i="30" s="1"/>
  <c r="I60" i="30"/>
  <c r="J60" i="30" s="1"/>
  <c r="K60" i="30" s="1"/>
  <c r="I55" i="30"/>
  <c r="J55" i="30" s="1"/>
  <c r="K55" i="30" s="1"/>
  <c r="I53" i="30"/>
  <c r="J53" i="30" s="1"/>
  <c r="K53" i="30" s="1"/>
  <c r="I49" i="30"/>
  <c r="J49" i="30" s="1"/>
  <c r="K49" i="30" s="1"/>
  <c r="I34" i="30"/>
  <c r="J34" i="30" s="1"/>
  <c r="K34" i="30" s="1"/>
  <c r="I19" i="30"/>
  <c r="J19" i="30" s="1"/>
  <c r="K19" i="30" s="1"/>
  <c r="I39" i="30"/>
  <c r="J39" i="30" s="1"/>
  <c r="K39" i="30" s="1"/>
  <c r="I61" i="30"/>
  <c r="J61" i="30" s="1"/>
  <c r="K61" i="30" s="1"/>
  <c r="I24" i="30"/>
  <c r="J24" i="30" s="1"/>
  <c r="K24" i="30" s="1"/>
  <c r="I44" i="30"/>
  <c r="J44" i="30" s="1"/>
  <c r="K44" i="30" s="1"/>
  <c r="I15" i="30"/>
  <c r="J15" i="30" s="1"/>
  <c r="K15" i="30" s="1"/>
  <c r="I20" i="30"/>
  <c r="J20" i="30" s="1"/>
  <c r="K20" i="30" s="1"/>
  <c r="I25" i="30"/>
  <c r="J25" i="30" s="1"/>
  <c r="K25" i="30" s="1"/>
  <c r="I35" i="30"/>
  <c r="J35" i="30" s="1"/>
  <c r="K35" i="30" s="1"/>
  <c r="I40" i="30"/>
  <c r="J40" i="30" s="1"/>
  <c r="K40" i="30" s="1"/>
  <c r="I45" i="30"/>
  <c r="J45" i="30" s="1"/>
  <c r="K45" i="30" s="1"/>
  <c r="I50" i="30"/>
  <c r="J50" i="30" s="1"/>
  <c r="K50" i="30" s="1"/>
  <c r="I16" i="30"/>
  <c r="J16" i="30" s="1"/>
  <c r="K16" i="30" s="1"/>
  <c r="I21" i="30"/>
  <c r="J21" i="30" s="1"/>
  <c r="K21" i="30" s="1"/>
  <c r="I26" i="30"/>
  <c r="J26" i="30" s="1"/>
  <c r="K26" i="30" s="1"/>
  <c r="I36" i="30"/>
  <c r="J36" i="30" s="1"/>
  <c r="K36" i="30" s="1"/>
  <c r="I41" i="30"/>
  <c r="J41" i="30" s="1"/>
  <c r="K41" i="30" s="1"/>
  <c r="I46" i="30"/>
  <c r="J46" i="30" s="1"/>
  <c r="K46" i="30" s="1"/>
  <c r="I51" i="30"/>
  <c r="J51" i="30" s="1"/>
  <c r="K51" i="30" s="1"/>
  <c r="I14" i="30"/>
  <c r="J14" i="30" s="1"/>
  <c r="K14" i="30" s="1"/>
  <c r="I18" i="30"/>
  <c r="J18" i="30" s="1"/>
  <c r="K18" i="30" s="1"/>
  <c r="I23" i="30"/>
  <c r="J23" i="30" s="1"/>
  <c r="K23" i="30" s="1"/>
  <c r="I28" i="30"/>
  <c r="J28" i="30" s="1"/>
  <c r="K28" i="30" s="1"/>
  <c r="I33" i="30"/>
  <c r="J33" i="30" s="1"/>
  <c r="K33" i="30" s="1"/>
  <c r="I38" i="30"/>
  <c r="J38" i="30" s="1"/>
  <c r="K38" i="30" s="1"/>
  <c r="I43" i="30"/>
  <c r="J43" i="30" s="1"/>
  <c r="K43" i="30" s="1"/>
  <c r="I48" i="30"/>
  <c r="J48" i="30" s="1"/>
  <c r="K48" i="30" s="1"/>
  <c r="K22" i="30"/>
  <c r="K27" i="30"/>
  <c r="K37" i="30"/>
  <c r="K52" i="30"/>
  <c r="K32" i="30"/>
  <c r="K17" i="30"/>
  <c r="H48" i="7"/>
  <c r="I48" i="7" s="1"/>
  <c r="J48" i="7" s="1"/>
  <c r="K48" i="7" s="1"/>
  <c r="H29" i="7"/>
  <c r="I29" i="7" s="1"/>
  <c r="J29" i="7" s="1"/>
  <c r="K29" i="7" s="1"/>
  <c r="I13" i="30"/>
  <c r="J13" i="30" s="1"/>
  <c r="K13" i="30" s="1"/>
  <c r="H49" i="7"/>
  <c r="I49" i="7" s="1"/>
  <c r="J49" i="7" s="1"/>
  <c r="K49" i="7" s="1"/>
  <c r="I56" i="30"/>
  <c r="J56" i="30" s="1"/>
  <c r="K56" i="30" s="1"/>
  <c r="I31" i="30"/>
  <c r="J31" i="30" s="1"/>
  <c r="K31" i="30" s="1"/>
  <c r="I33" i="27"/>
  <c r="J33" i="27" s="1"/>
  <c r="K33" i="27" s="1"/>
  <c r="I32" i="27"/>
  <c r="J32" i="27" s="1"/>
  <c r="K32" i="27" s="1"/>
  <c r="I31" i="27"/>
  <c r="J31" i="27" s="1"/>
  <c r="K31" i="27" s="1"/>
  <c r="I28" i="27"/>
  <c r="I26" i="27"/>
  <c r="J26" i="27" s="1"/>
  <c r="K26" i="27" s="1"/>
  <c r="I30" i="27"/>
  <c r="J30" i="27" s="1"/>
  <c r="K30" i="27" s="1"/>
  <c r="J16" i="27"/>
  <c r="K16" i="27" s="1"/>
  <c r="J41" i="27"/>
  <c r="K41" i="27" s="1"/>
  <c r="J39" i="27"/>
  <c r="K39" i="27" s="1"/>
  <c r="J40" i="27"/>
  <c r="K40" i="27" s="1"/>
  <c r="J42" i="27"/>
  <c r="K42" i="27" s="1"/>
  <c r="J66" i="27"/>
  <c r="K66" i="27" s="1"/>
  <c r="J64" i="27"/>
  <c r="K64" i="27" s="1"/>
  <c r="J62" i="27"/>
  <c r="K62" i="27" s="1"/>
  <c r="J60" i="27"/>
  <c r="K60" i="27" s="1"/>
  <c r="J58" i="27"/>
  <c r="K58" i="27" s="1"/>
  <c r="J45" i="27"/>
  <c r="K45" i="27" s="1"/>
  <c r="J48" i="27"/>
  <c r="K48" i="27" s="1"/>
  <c r="J63" i="27"/>
  <c r="K63" i="27" s="1"/>
  <c r="J57" i="27"/>
  <c r="K57" i="27" s="1"/>
  <c r="J52" i="27"/>
  <c r="K52" i="27" s="1"/>
  <c r="J46" i="27"/>
  <c r="K46" i="27" s="1"/>
  <c r="I25" i="27"/>
  <c r="I27" i="27"/>
  <c r="K27" i="27" s="1"/>
  <c r="I29" i="27"/>
  <c r="J29" i="27" s="1"/>
  <c r="K29" i="27" s="1"/>
  <c r="J28" i="13"/>
  <c r="K28" i="13" s="1"/>
  <c r="J22" i="13"/>
  <c r="K22" i="13" s="1"/>
  <c r="J27" i="7"/>
  <c r="K27" i="7" s="1"/>
  <c r="J19" i="7"/>
  <c r="K19" i="7" s="1"/>
  <c r="J31" i="7"/>
  <c r="K31" i="7" s="1"/>
  <c r="J50" i="7"/>
  <c r="K50" i="7" s="1"/>
  <c r="J14" i="20"/>
  <c r="K14" i="20" s="1"/>
  <c r="J23" i="20"/>
  <c r="K23" i="20" s="1"/>
  <c r="J27" i="20"/>
  <c r="K27" i="20" s="1"/>
  <c r="J29" i="20"/>
  <c r="K29" i="20" s="1"/>
  <c r="J40" i="20"/>
  <c r="K40" i="20" s="1"/>
  <c r="J42" i="20"/>
  <c r="K42" i="20" s="1"/>
  <c r="J44" i="20"/>
  <c r="K44" i="20" s="1"/>
  <c r="J46" i="20"/>
  <c r="K46" i="20" s="1"/>
  <c r="J15" i="20"/>
  <c r="K15" i="20" s="1"/>
  <c r="J19" i="20"/>
  <c r="K19" i="20" s="1"/>
  <c r="J32" i="20"/>
  <c r="K32" i="20" s="1"/>
  <c r="J34" i="20"/>
  <c r="K34" i="20" s="1"/>
  <c r="J36" i="20"/>
  <c r="K36" i="20" s="1"/>
  <c r="J38" i="20"/>
  <c r="K38" i="20" s="1"/>
  <c r="J25" i="20"/>
  <c r="K25" i="20" s="1"/>
  <c r="J28" i="20"/>
  <c r="K28" i="20" s="1"/>
  <c r="J41" i="20"/>
  <c r="K41" i="20" s="1"/>
  <c r="J43" i="20"/>
  <c r="K43" i="20" s="1"/>
  <c r="J45" i="20"/>
  <c r="K45" i="20" s="1"/>
  <c r="J47" i="20"/>
  <c r="K47" i="20" s="1"/>
  <c r="I29" i="30"/>
  <c r="J29" i="30" s="1"/>
  <c r="K29" i="30" s="1"/>
  <c r="J23" i="5"/>
  <c r="K23" i="5" s="1"/>
  <c r="J26" i="5"/>
  <c r="K26" i="5" s="1"/>
  <c r="J35" i="20"/>
  <c r="K35" i="20" s="1"/>
  <c r="J31" i="20"/>
  <c r="K31" i="20" s="1"/>
  <c r="J17" i="20"/>
  <c r="K17" i="20" s="1"/>
  <c r="J37" i="20"/>
  <c r="K37" i="20" s="1"/>
  <c r="J23" i="27"/>
  <c r="K23" i="27" s="1"/>
  <c r="H30" i="7"/>
  <c r="I30" i="7" s="1"/>
  <c r="J30" i="7" s="1"/>
  <c r="K30" i="7" s="1"/>
  <c r="H32" i="7"/>
  <c r="I32" i="7" s="1"/>
  <c r="J32" i="7" s="1"/>
  <c r="K32" i="7" s="1"/>
  <c r="H43" i="7"/>
  <c r="I43" i="7" s="1"/>
  <c r="J43" i="7" s="1"/>
  <c r="K43" i="7" s="1"/>
  <c r="H51" i="7"/>
  <c r="I51" i="7" s="1"/>
  <c r="J51" i="7" s="1"/>
  <c r="K51" i="7" s="1"/>
  <c r="H28" i="7"/>
  <c r="I28" i="7" s="1"/>
  <c r="J28" i="7" s="1"/>
  <c r="K28" i="7" s="1"/>
  <c r="H18" i="7"/>
  <c r="I18" i="7" s="1"/>
  <c r="J18" i="7" s="1"/>
  <c r="K18" i="7" s="1"/>
  <c r="I37" i="7"/>
  <c r="J37" i="7" s="1"/>
  <c r="K37" i="7" s="1"/>
  <c r="H47" i="7"/>
  <c r="I47" i="7" s="1"/>
  <c r="J47" i="7" s="1"/>
  <c r="K47" i="7" s="1"/>
  <c r="H17" i="7"/>
  <c r="I17" i="7" s="1"/>
  <c r="J17" i="7" s="1"/>
  <c r="K17" i="7" s="1"/>
  <c r="H44" i="7"/>
  <c r="I44" i="7" s="1"/>
  <c r="J44" i="7" s="1"/>
  <c r="K44" i="7" s="1"/>
  <c r="H40" i="7"/>
  <c r="I40" i="7" s="1"/>
  <c r="J40" i="7" s="1"/>
  <c r="K40" i="7" s="1"/>
  <c r="H23" i="7"/>
  <c r="I23" i="7" s="1"/>
  <c r="J23" i="7" s="1"/>
  <c r="K23" i="7" s="1"/>
  <c r="J47" i="27" l="1"/>
  <c r="K47" i="27" s="1"/>
  <c r="J15" i="27"/>
  <c r="K15" i="27" s="1"/>
  <c r="J19" i="13"/>
  <c r="K19" i="13" s="1"/>
  <c r="J40" i="13"/>
  <c r="K40" i="13" s="1"/>
  <c r="J42" i="13"/>
  <c r="K42" i="13" s="1"/>
  <c r="J26" i="13"/>
  <c r="K26" i="13" s="1"/>
  <c r="J21" i="13"/>
  <c r="K21" i="13" s="1"/>
  <c r="J14" i="13"/>
  <c r="K14" i="13" s="1"/>
  <c r="J34" i="13"/>
  <c r="K34" i="13" s="1"/>
  <c r="J48" i="13"/>
  <c r="K48" i="13" s="1"/>
  <c r="J24" i="13"/>
  <c r="K24" i="13" s="1"/>
  <c r="J32" i="13"/>
  <c r="K32" i="13" s="1"/>
  <c r="J35" i="13"/>
  <c r="K35" i="13" s="1"/>
  <c r="J45" i="13"/>
  <c r="K45" i="13" s="1"/>
  <c r="J40" i="18"/>
  <c r="K40" i="18" s="1"/>
  <c r="J46" i="13"/>
  <c r="K46" i="13" s="1"/>
  <c r="J38" i="13"/>
  <c r="K38" i="13" s="1"/>
  <c r="J23" i="13"/>
  <c r="K23" i="13" s="1"/>
  <c r="J14" i="14"/>
  <c r="J18" i="14"/>
  <c r="J22" i="14"/>
  <c r="J26" i="14"/>
  <c r="J30" i="14"/>
  <c r="J35" i="14"/>
  <c r="J40" i="14"/>
  <c r="J44" i="14"/>
  <c r="J49" i="14"/>
  <c r="J53" i="14"/>
  <c r="J57" i="14"/>
  <c r="J62" i="14"/>
  <c r="J66" i="14"/>
  <c r="J70" i="14"/>
  <c r="J74" i="14"/>
  <c r="J15" i="14"/>
  <c r="J27" i="14"/>
  <c r="J41" i="14"/>
  <c r="J54" i="14"/>
  <c r="J67" i="14"/>
  <c r="J16" i="14"/>
  <c r="J20" i="14"/>
  <c r="J24" i="14"/>
  <c r="J28" i="14"/>
  <c r="J33" i="14"/>
  <c r="J38" i="14"/>
  <c r="J42" i="14"/>
  <c r="J47" i="14"/>
  <c r="J51" i="14"/>
  <c r="J55" i="14"/>
  <c r="J60" i="14"/>
  <c r="J64" i="14"/>
  <c r="J68" i="14"/>
  <c r="J72" i="14"/>
  <c r="J19" i="14"/>
  <c r="J37" i="14"/>
  <c r="J50" i="14"/>
  <c r="J63" i="14"/>
  <c r="J17" i="14"/>
  <c r="J21" i="14"/>
  <c r="J25" i="14"/>
  <c r="J29" i="14"/>
  <c r="J34" i="14"/>
  <c r="J39" i="14"/>
  <c r="J43" i="14"/>
  <c r="J48" i="14"/>
  <c r="J52" i="14"/>
  <c r="J56" i="14"/>
  <c r="J61" i="14"/>
  <c r="K61" i="14" s="1"/>
  <c r="J65" i="14"/>
  <c r="J69" i="14"/>
  <c r="J73" i="14"/>
  <c r="K73" i="14" s="1"/>
  <c r="J23" i="14"/>
  <c r="J32" i="14"/>
  <c r="J46" i="14"/>
  <c r="J58" i="14"/>
  <c r="J71" i="14"/>
  <c r="H13" i="14"/>
  <c r="H71" i="14"/>
  <c r="H15" i="14"/>
  <c r="H18" i="14"/>
  <c r="H20" i="14"/>
  <c r="H16" i="14"/>
  <c r="H21" i="14"/>
  <c r="H23" i="14"/>
  <c r="H25" i="14"/>
  <c r="H27" i="14"/>
  <c r="H29" i="14"/>
  <c r="H32" i="14"/>
  <c r="H34" i="14"/>
  <c r="H37" i="14"/>
  <c r="H39" i="14"/>
  <c r="H41" i="14"/>
  <c r="H43" i="14"/>
  <c r="H46" i="14"/>
  <c r="H48" i="14"/>
  <c r="H50" i="14"/>
  <c r="H53" i="14"/>
  <c r="H55" i="14"/>
  <c r="H57" i="14"/>
  <c r="H60" i="14"/>
  <c r="H62" i="14"/>
  <c r="H64" i="14"/>
  <c r="H66" i="14"/>
  <c r="H68" i="14"/>
  <c r="H70" i="14"/>
  <c r="H74" i="14"/>
  <c r="H72" i="14"/>
  <c r="H14" i="14"/>
  <c r="H17" i="14"/>
  <c r="H22" i="14"/>
  <c r="H24" i="14"/>
  <c r="H26" i="14"/>
  <c r="H28" i="14"/>
  <c r="H30" i="14"/>
  <c r="H33" i="14"/>
  <c r="H35" i="14"/>
  <c r="H38" i="14"/>
  <c r="H40" i="14"/>
  <c r="H42" i="14"/>
  <c r="H44" i="14"/>
  <c r="H47" i="14"/>
  <c r="H49" i="14"/>
  <c r="H51" i="14"/>
  <c r="H54" i="14"/>
  <c r="H56" i="14"/>
  <c r="H58" i="14"/>
  <c r="H61" i="14"/>
  <c r="H63" i="14"/>
  <c r="H65" i="14"/>
  <c r="H67" i="14"/>
  <c r="H69" i="14"/>
  <c r="H73" i="14"/>
  <c r="J21" i="18"/>
  <c r="K21" i="18" s="1"/>
  <c r="J33" i="20"/>
  <c r="K33" i="20" s="1"/>
  <c r="J13" i="20"/>
  <c r="K13" i="20" s="1"/>
  <c r="J13" i="13"/>
  <c r="K13" i="13" s="1"/>
  <c r="J16" i="18"/>
  <c r="K16" i="18" s="1"/>
  <c r="J17" i="27"/>
  <c r="K17" i="27" s="1"/>
  <c r="J28" i="27"/>
  <c r="K28" i="27" s="1"/>
  <c r="J37" i="27"/>
  <c r="K37" i="27" s="1"/>
  <c r="J43" i="27"/>
  <c r="K43" i="27" s="1"/>
  <c r="J24" i="18"/>
  <c r="K24" i="18" s="1"/>
  <c r="J23" i="18"/>
  <c r="K23" i="18" s="1"/>
  <c r="J36" i="18"/>
  <c r="K36" i="18" s="1"/>
  <c r="J16" i="21"/>
  <c r="K16" i="21" s="1"/>
  <c r="J25" i="21"/>
  <c r="K25" i="21" s="1"/>
  <c r="J98" i="28"/>
  <c r="K98" i="28" s="1"/>
  <c r="J86" i="28"/>
  <c r="K86" i="28" s="1"/>
  <c r="J49" i="28"/>
  <c r="K49" i="28" s="1"/>
  <c r="J32" i="28"/>
  <c r="K32" i="28" s="1"/>
  <c r="J15" i="28"/>
  <c r="K15" i="28" s="1"/>
  <c r="J35" i="27"/>
  <c r="K35" i="27" s="1"/>
  <c r="J65" i="27"/>
  <c r="K65" i="27" s="1"/>
  <c r="J13" i="18"/>
  <c r="K13" i="18" s="1"/>
  <c r="J34" i="18"/>
  <c r="K34" i="18" s="1"/>
  <c r="J26" i="18"/>
  <c r="K26" i="18" s="1"/>
  <c r="J18" i="18"/>
  <c r="K18" i="18" s="1"/>
  <c r="J26" i="21"/>
  <c r="K26" i="21" s="1"/>
  <c r="J92" i="28"/>
  <c r="K92" i="28" s="1"/>
  <c r="J59" i="28"/>
  <c r="K59" i="28" s="1"/>
  <c r="J43" i="28"/>
  <c r="K43" i="28" s="1"/>
  <c r="J25" i="28"/>
  <c r="K25" i="28" s="1"/>
  <c r="J14" i="27"/>
  <c r="K14" i="27" s="1"/>
  <c r="J44" i="27"/>
  <c r="K44" i="27" s="1"/>
  <c r="J38" i="18"/>
  <c r="K38" i="18" s="1"/>
  <c r="J30" i="18"/>
  <c r="K30" i="18" s="1"/>
  <c r="J22" i="18"/>
  <c r="K22" i="18" s="1"/>
  <c r="J14" i="18"/>
  <c r="K14" i="18" s="1"/>
  <c r="J21" i="21"/>
  <c r="K21" i="21" s="1"/>
  <c r="J41" i="13"/>
  <c r="K41" i="13" s="1"/>
  <c r="J36" i="13"/>
  <c r="K36" i="13" s="1"/>
  <c r="J15" i="13"/>
  <c r="K15" i="13" s="1"/>
  <c r="J39" i="13"/>
  <c r="K39" i="13" s="1"/>
  <c r="J27" i="13"/>
  <c r="K27" i="13" s="1"/>
  <c r="J38" i="7"/>
  <c r="K38" i="7" s="1"/>
  <c r="J16" i="13"/>
  <c r="K16" i="13" s="1"/>
  <c r="J25" i="13"/>
  <c r="K25" i="13" s="1"/>
  <c r="J51" i="13"/>
  <c r="K51" i="13" s="1"/>
  <c r="J47" i="13"/>
  <c r="K47" i="13" s="1"/>
  <c r="J30" i="13"/>
  <c r="K30" i="13" s="1"/>
  <c r="J14" i="16"/>
  <c r="K14" i="16" s="1"/>
  <c r="J24" i="21"/>
  <c r="K24" i="21" s="1"/>
  <c r="J39" i="18"/>
  <c r="K39" i="18" s="1"/>
  <c r="J29" i="21"/>
  <c r="K29" i="21" s="1"/>
  <c r="K15" i="14"/>
  <c r="J18" i="21"/>
  <c r="K18" i="21" s="1"/>
  <c r="J28" i="21"/>
  <c r="K28" i="21" s="1"/>
  <c r="J16" i="16"/>
  <c r="K16" i="16" s="1"/>
  <c r="J20" i="21"/>
  <c r="K20" i="21" s="1"/>
  <c r="J31" i="21"/>
  <c r="K31" i="21" s="1"/>
  <c r="J23" i="21"/>
  <c r="K23" i="21" s="1"/>
  <c r="J15" i="21"/>
  <c r="K15" i="21" s="1"/>
  <c r="J29" i="18"/>
  <c r="K29" i="18" s="1"/>
  <c r="J13" i="21"/>
  <c r="K13" i="21" s="1"/>
  <c r="J31" i="18"/>
  <c r="K31" i="18" s="1"/>
  <c r="J19" i="21"/>
  <c r="K19" i="21" s="1"/>
  <c r="J55" i="28"/>
  <c r="K55" i="28" s="1"/>
  <c r="J25" i="16"/>
  <c r="K25" i="16" s="1"/>
  <c r="J13" i="16"/>
  <c r="K13" i="16" s="1"/>
  <c r="H31" i="10"/>
  <c r="I31" i="10" s="1"/>
  <c r="J31" i="10" s="1"/>
  <c r="K31" i="10" s="1"/>
  <c r="J22" i="16"/>
  <c r="K22" i="16" s="1"/>
  <c r="J17" i="16"/>
  <c r="K17" i="16" s="1"/>
  <c r="J15" i="16"/>
  <c r="K15" i="16" s="1"/>
  <c r="J24" i="16"/>
  <c r="K24" i="16" s="1"/>
  <c r="J19" i="16"/>
  <c r="K19" i="16" s="1"/>
  <c r="K42" i="14"/>
  <c r="K39" i="14"/>
  <c r="K40" i="14"/>
  <c r="K43" i="14"/>
  <c r="K50" i="14"/>
  <c r="K47" i="14"/>
  <c r="K44" i="14"/>
  <c r="K51" i="14"/>
  <c r="H34" i="7"/>
  <c r="I34" i="7" s="1"/>
  <c r="J34" i="7" s="1"/>
  <c r="K34" i="7" s="1"/>
  <c r="H14" i="7"/>
  <c r="I14" i="7" s="1"/>
  <c r="J14" i="7" s="1"/>
  <c r="K14" i="7" s="1"/>
  <c r="H46" i="7"/>
  <c r="I46" i="7" s="1"/>
  <c r="J46" i="7" s="1"/>
  <c r="K46" i="7" s="1"/>
  <c r="H41" i="7"/>
  <c r="I41" i="7" s="1"/>
  <c r="J41" i="7" s="1"/>
  <c r="K41" i="7" s="1"/>
  <c r="I75" i="25"/>
  <c r="H13" i="25"/>
  <c r="I13" i="25" s="1"/>
  <c r="J13" i="25" s="1"/>
  <c r="K13" i="25" s="1"/>
  <c r="H16" i="7"/>
  <c r="I16" i="7" s="1"/>
  <c r="J16" i="7" s="1"/>
  <c r="K16" i="7" s="1"/>
  <c r="H42" i="7"/>
  <c r="I42" i="7" s="1"/>
  <c r="J42" i="7" s="1"/>
  <c r="K42" i="7" s="1"/>
  <c r="H15" i="7"/>
  <c r="I15" i="7" s="1"/>
  <c r="J15" i="7" s="1"/>
  <c r="K15" i="7" s="1"/>
  <c r="J53" i="27"/>
  <c r="K53" i="27" s="1"/>
  <c r="J50" i="27"/>
  <c r="K50" i="27" s="1"/>
  <c r="J51" i="27"/>
  <c r="K51" i="27" s="1"/>
  <c r="J54" i="27"/>
  <c r="K54" i="27" s="1"/>
  <c r="H30" i="10"/>
  <c r="I30" i="10" s="1"/>
  <c r="J30" i="10" s="1"/>
  <c r="K30" i="10" s="1"/>
  <c r="H16" i="10"/>
  <c r="I16" i="10" s="1"/>
  <c r="H17" i="10"/>
  <c r="I17" i="10" s="1"/>
  <c r="H15" i="10"/>
  <c r="H35" i="7"/>
  <c r="I35" i="7" s="1"/>
  <c r="J35" i="7" s="1"/>
  <c r="K35" i="7" s="1"/>
  <c r="H22" i="7"/>
  <c r="I22" i="7" s="1"/>
  <c r="J22" i="7" s="1"/>
  <c r="K22" i="7" s="1"/>
  <c r="H26" i="7"/>
  <c r="I26" i="7" s="1"/>
  <c r="J26" i="7" s="1"/>
  <c r="K26" i="7" s="1"/>
  <c r="H25" i="7"/>
  <c r="I25" i="7" s="1"/>
  <c r="J25" i="7" s="1"/>
  <c r="K25" i="7" s="1"/>
  <c r="J36" i="7"/>
  <c r="K36" i="7" s="1"/>
  <c r="J24" i="7"/>
  <c r="K24" i="7" s="1"/>
  <c r="H33" i="7"/>
  <c r="I33" i="7" s="1"/>
  <c r="J33" i="7" s="1"/>
  <c r="K33" i="7" s="1"/>
  <c r="H13" i="7"/>
  <c r="I13" i="7" s="1"/>
  <c r="J13" i="7" s="1"/>
  <c r="K13" i="7" s="1"/>
  <c r="H20" i="7"/>
  <c r="I20" i="7" s="1"/>
  <c r="J20" i="7" s="1"/>
  <c r="K20" i="7" s="1"/>
  <c r="H52" i="7"/>
  <c r="I52" i="7" s="1"/>
  <c r="J52" i="7" s="1"/>
  <c r="K52" i="7" s="1"/>
  <c r="J61" i="25"/>
  <c r="K61" i="25" s="1"/>
  <c r="J24" i="25"/>
  <c r="K24" i="25" s="1"/>
  <c r="J44" i="25"/>
  <c r="K44" i="25" s="1"/>
  <c r="J16" i="25"/>
  <c r="K16" i="25" s="1"/>
  <c r="J35" i="25"/>
  <c r="K35" i="25" s="1"/>
  <c r="J54" i="25"/>
  <c r="K54" i="25" s="1"/>
  <c r="J32" i="25"/>
  <c r="K32" i="25" s="1"/>
  <c r="J76" i="25"/>
  <c r="K76" i="25" s="1"/>
  <c r="J55" i="25"/>
  <c r="K55" i="25" s="1"/>
  <c r="J43" i="25"/>
  <c r="K43" i="25" s="1"/>
  <c r="J23" i="25"/>
  <c r="K23" i="25" s="1"/>
  <c r="J69" i="25"/>
  <c r="K69" i="25" s="1"/>
  <c r="J29" i="25"/>
  <c r="K29" i="25" s="1"/>
  <c r="J68" i="25"/>
  <c r="K68" i="25" s="1"/>
  <c r="J21" i="25"/>
  <c r="K21" i="25" s="1"/>
  <c r="J40" i="25"/>
  <c r="K40" i="25" s="1"/>
  <c r="J17" i="25"/>
  <c r="K17" i="25" s="1"/>
  <c r="J37" i="25"/>
  <c r="K37" i="25" s="1"/>
  <c r="J56" i="25"/>
  <c r="K56" i="25" s="1"/>
  <c r="J50" i="25"/>
  <c r="K50" i="25" s="1"/>
  <c r="J38" i="25"/>
  <c r="K38" i="25" s="1"/>
  <c r="J19" i="25"/>
  <c r="K19" i="25" s="1"/>
  <c r="J51" i="25"/>
  <c r="K51" i="25" s="1"/>
  <c r="J15" i="25"/>
  <c r="K15" i="25" s="1"/>
  <c r="J34" i="25"/>
  <c r="K34" i="25" s="1"/>
  <c r="J71" i="25"/>
  <c r="K71" i="25" s="1"/>
  <c r="J57" i="25"/>
  <c r="K57" i="25" s="1"/>
  <c r="J25" i="25"/>
  <c r="K25" i="25" s="1"/>
  <c r="J63" i="25"/>
  <c r="K63" i="25" s="1"/>
  <c r="J53" i="25"/>
  <c r="K53" i="25" s="1"/>
  <c r="J22" i="25"/>
  <c r="K22" i="25" s="1"/>
  <c r="J42" i="25"/>
  <c r="K42" i="25" s="1"/>
  <c r="J58" i="25"/>
  <c r="K58" i="25" s="1"/>
  <c r="J48" i="25"/>
  <c r="K48" i="25" s="1"/>
  <c r="J33" i="25"/>
  <c r="K33" i="25" s="1"/>
  <c r="J14" i="25"/>
  <c r="K14" i="25" s="1"/>
  <c r="J49" i="25"/>
  <c r="K49" i="25" s="1"/>
  <c r="J64" i="25"/>
  <c r="K64" i="25" s="1"/>
  <c r="J20" i="25"/>
  <c r="K20" i="25" s="1"/>
  <c r="J39" i="25"/>
  <c r="K39" i="25" s="1"/>
  <c r="J62" i="25"/>
  <c r="K62" i="25" s="1"/>
  <c r="J74" i="25"/>
  <c r="K74" i="25" s="1"/>
  <c r="J30" i="25"/>
  <c r="K30" i="25" s="1"/>
  <c r="J67" i="25"/>
  <c r="K67" i="25" s="1"/>
  <c r="J70" i="25"/>
  <c r="K70" i="25" s="1"/>
  <c r="J26" i="25"/>
  <c r="K26" i="25" s="1"/>
  <c r="J59" i="25"/>
  <c r="K59" i="25" s="1"/>
  <c r="J60" i="25"/>
  <c r="K60" i="25" s="1"/>
  <c r="J72" i="25"/>
  <c r="K72" i="25" s="1"/>
  <c r="J46" i="25"/>
  <c r="K46" i="25" s="1"/>
  <c r="J27" i="25"/>
  <c r="K27" i="25" s="1"/>
  <c r="J73" i="25"/>
  <c r="K73" i="25" s="1"/>
  <c r="J47" i="25"/>
  <c r="K47" i="25" s="1"/>
  <c r="J66" i="25"/>
  <c r="K66" i="25" s="1"/>
  <c r="K67" i="14"/>
  <c r="K23" i="14"/>
  <c r="K56" i="14"/>
  <c r="K69" i="14"/>
  <c r="K64" i="14"/>
  <c r="K59" i="14"/>
  <c r="K53" i="14"/>
  <c r="K27" i="14"/>
  <c r="K74" i="14"/>
  <c r="K68" i="14"/>
  <c r="K63" i="14"/>
  <c r="K57" i="14"/>
  <c r="K52" i="14"/>
  <c r="K45" i="14"/>
  <c r="K19" i="14"/>
  <c r="K72" i="14"/>
  <c r="K65" i="14"/>
  <c r="K60" i="14"/>
  <c r="K55" i="14"/>
  <c r="K49" i="14"/>
  <c r="K36" i="14"/>
  <c r="K48" i="14"/>
  <c r="K31" i="14"/>
  <c r="K32" i="14"/>
  <c r="K13" i="14"/>
  <c r="K70" i="14"/>
  <c r="K66" i="14"/>
  <c r="K62" i="14"/>
  <c r="K58" i="14"/>
  <c r="K54" i="14"/>
  <c r="K46" i="14"/>
  <c r="K38" i="14"/>
  <c r="K34" i="14"/>
  <c r="K29" i="14"/>
  <c r="K25" i="14"/>
  <c r="K21" i="14"/>
  <c r="K17" i="14"/>
  <c r="K41" i="14"/>
  <c r="K37" i="14"/>
  <c r="K33" i="14"/>
  <c r="K28" i="14"/>
  <c r="K24" i="14"/>
  <c r="K20" i="14"/>
  <c r="K16" i="14"/>
  <c r="K35" i="14"/>
  <c r="K30" i="14"/>
  <c r="K26" i="14"/>
  <c r="K22" i="14"/>
  <c r="K18" i="14"/>
  <c r="J107" i="28"/>
  <c r="K107" i="28" s="1"/>
  <c r="J108" i="28"/>
  <c r="K108" i="28" s="1"/>
  <c r="J81" i="28"/>
  <c r="K81" i="28" s="1"/>
  <c r="J84" i="28"/>
  <c r="K84" i="28" s="1"/>
  <c r="J73" i="28"/>
  <c r="K73" i="28" s="1"/>
  <c r="J24" i="28"/>
  <c r="K24" i="28" s="1"/>
  <c r="J38" i="28"/>
  <c r="K38" i="28" s="1"/>
  <c r="J93" i="28"/>
  <c r="K93" i="28" s="1"/>
  <c r="J60" i="28"/>
  <c r="K60" i="28" s="1"/>
  <c r="J95" i="28"/>
  <c r="K95" i="28" s="1"/>
  <c r="J62" i="28"/>
  <c r="K62" i="28" s="1"/>
  <c r="J46" i="28"/>
  <c r="K46" i="28" s="1"/>
  <c r="J27" i="28"/>
  <c r="K27" i="28" s="1"/>
  <c r="J70" i="28"/>
  <c r="K70" i="28" s="1"/>
  <c r="J97" i="28"/>
  <c r="K97" i="28" s="1"/>
  <c r="J68" i="28"/>
  <c r="K68" i="28" s="1"/>
  <c r="J51" i="28"/>
  <c r="K51" i="28" s="1"/>
  <c r="J34" i="28"/>
  <c r="K34" i="28" s="1"/>
  <c r="J17" i="28"/>
  <c r="K17" i="28" s="1"/>
  <c r="J36" i="28"/>
  <c r="K36" i="28" s="1"/>
  <c r="J52" i="28"/>
  <c r="K52" i="28" s="1"/>
  <c r="J21" i="28"/>
  <c r="K21" i="28" s="1"/>
  <c r="J33" i="28"/>
  <c r="K33" i="28" s="1"/>
  <c r="J69" i="28"/>
  <c r="K69" i="28" s="1"/>
  <c r="J106" i="28"/>
  <c r="K106" i="28" s="1"/>
  <c r="J109" i="28"/>
  <c r="K109" i="28" s="1"/>
  <c r="J99" i="28"/>
  <c r="K99" i="28" s="1"/>
  <c r="J85" i="28"/>
  <c r="K85" i="28" s="1"/>
  <c r="J77" i="28"/>
  <c r="K77" i="28" s="1"/>
  <c r="J75" i="28"/>
  <c r="K75" i="28" s="1"/>
  <c r="J47" i="28"/>
  <c r="K47" i="28" s="1"/>
  <c r="J101" i="28"/>
  <c r="K101" i="28" s="1"/>
  <c r="J67" i="28"/>
  <c r="K67" i="28" s="1"/>
  <c r="J89" i="28"/>
  <c r="K89" i="28" s="1"/>
  <c r="J56" i="28"/>
  <c r="K56" i="28" s="1"/>
  <c r="J39" i="28"/>
  <c r="K39" i="28" s="1"/>
  <c r="J18" i="28"/>
  <c r="K18" i="28" s="1"/>
  <c r="J94" i="28"/>
  <c r="K94" i="28" s="1"/>
  <c r="J110" i="28"/>
  <c r="K110" i="28" s="1"/>
  <c r="J87" i="28"/>
  <c r="K87" i="28" s="1"/>
  <c r="J57" i="28"/>
  <c r="K57" i="28" s="1"/>
  <c r="J41" i="28"/>
  <c r="K41" i="28" s="1"/>
  <c r="J23" i="28"/>
  <c r="K23" i="28" s="1"/>
  <c r="J53" i="28"/>
  <c r="K53" i="28" s="1"/>
  <c r="J14" i="28"/>
  <c r="K14" i="28" s="1"/>
  <c r="J35" i="28"/>
  <c r="K35" i="28" s="1"/>
  <c r="J19" i="28"/>
  <c r="K19" i="28" s="1"/>
  <c r="J55" i="27"/>
  <c r="K55" i="27" s="1"/>
  <c r="J25" i="27"/>
  <c r="K25" i="27" s="1"/>
  <c r="J33" i="18"/>
  <c r="K33" i="18" s="1"/>
  <c r="J19" i="18"/>
  <c r="K19" i="18" s="1"/>
  <c r="J17" i="18"/>
  <c r="K17" i="18" s="1"/>
  <c r="J41" i="18"/>
  <c r="K41" i="18" s="1"/>
  <c r="J27" i="18"/>
  <c r="K27" i="18" s="1"/>
  <c r="H21" i="7"/>
  <c r="I21" i="7" s="1"/>
  <c r="J21" i="7" s="1"/>
  <c r="K21" i="7" s="1"/>
  <c r="J35" i="18"/>
  <c r="K35" i="18" s="1"/>
  <c r="J25" i="18"/>
  <c r="K25" i="18" s="1"/>
  <c r="K14" i="14"/>
  <c r="K71" i="14"/>
  <c r="H36" i="5"/>
  <c r="I36" i="5" s="1"/>
  <c r="J36" i="5" s="1"/>
  <c r="K36" i="5" s="1"/>
  <c r="H39" i="5"/>
  <c r="I39" i="5" s="1"/>
  <c r="J39" i="5" s="1"/>
  <c r="K39" i="5" s="1"/>
  <c r="H43" i="5"/>
  <c r="I43" i="5" s="1"/>
  <c r="J43" i="5" s="1"/>
  <c r="K43" i="5" s="1"/>
  <c r="J22" i="20"/>
  <c r="K22" i="20" s="1"/>
  <c r="J16" i="20"/>
  <c r="K16" i="20" s="1"/>
  <c r="J24" i="20"/>
  <c r="K24" i="20" s="1"/>
  <c r="J23" i="16"/>
  <c r="K23" i="16" s="1"/>
  <c r="J21" i="16"/>
  <c r="K21" i="16" s="1"/>
  <c r="J14" i="21"/>
  <c r="K14" i="21" s="1"/>
  <c r="H33" i="5"/>
  <c r="I33" i="5" s="1"/>
  <c r="J33" i="5" s="1"/>
  <c r="K33" i="5" s="1"/>
  <c r="H37" i="5"/>
  <c r="I37" i="5" s="1"/>
  <c r="J37" i="5" s="1"/>
  <c r="K37" i="5" s="1"/>
  <c r="H40" i="5"/>
  <c r="I40" i="5" s="1"/>
  <c r="J40" i="5" s="1"/>
  <c r="K40" i="5" s="1"/>
  <c r="J20" i="16"/>
  <c r="K20" i="16" s="1"/>
  <c r="H34" i="5"/>
  <c r="I34" i="5" s="1"/>
  <c r="J34" i="5" s="1"/>
  <c r="K34" i="5" s="1"/>
  <c r="H41" i="5"/>
  <c r="I41" i="5" s="1"/>
  <c r="J41" i="5" s="1"/>
  <c r="K41" i="5" s="1"/>
  <c r="J18" i="20"/>
  <c r="K18" i="20" s="1"/>
  <c r="J26" i="20"/>
  <c r="K26" i="20" s="1"/>
  <c r="J20" i="20"/>
  <c r="K20" i="20" s="1"/>
  <c r="J18" i="16"/>
  <c r="K18" i="16" s="1"/>
  <c r="J32" i="5"/>
  <c r="K32" i="5" s="1"/>
  <c r="H35" i="5"/>
  <c r="I35" i="5" s="1"/>
  <c r="J35" i="5" s="1"/>
  <c r="K35" i="5" s="1"/>
  <c r="J38" i="5"/>
  <c r="K38" i="5" s="1"/>
  <c r="H42" i="5"/>
  <c r="I42" i="5" s="1"/>
  <c r="J42" i="5" s="1"/>
  <c r="K42" i="5" s="1"/>
  <c r="J75" i="25"/>
  <c r="K75" i="25" s="1"/>
  <c r="J19" i="5"/>
  <c r="K19" i="5" s="1"/>
  <c r="J12" i="5"/>
  <c r="K12" i="5" s="1"/>
  <c r="H17" i="5"/>
  <c r="I17" i="5" s="1"/>
  <c r="J17" i="5" s="1"/>
  <c r="K17" i="5" s="1"/>
  <c r="H15" i="5"/>
  <c r="I15" i="5" s="1"/>
  <c r="J15" i="5" s="1"/>
  <c r="K15" i="5" s="1"/>
  <c r="H18" i="5"/>
  <c r="I18" i="5" s="1"/>
  <c r="J18" i="5" s="1"/>
  <c r="K18" i="5" s="1"/>
  <c r="H14" i="5"/>
  <c r="I14" i="5" s="1"/>
  <c r="J14" i="5" s="1"/>
  <c r="K14" i="5" s="1"/>
  <c r="H16" i="5"/>
  <c r="I16" i="5" s="1"/>
  <c r="J16" i="5" s="1"/>
  <c r="K16" i="5" s="1"/>
  <c r="H22" i="5"/>
  <c r="I22" i="5" s="1"/>
  <c r="J22" i="5" s="1"/>
  <c r="K22" i="5" s="1"/>
  <c r="H24" i="5"/>
  <c r="I24" i="5" s="1"/>
  <c r="J24" i="5" s="1"/>
  <c r="K24" i="5" s="1"/>
  <c r="H13" i="5"/>
  <c r="I13" i="5" s="1"/>
  <c r="J13" i="5" s="1"/>
  <c r="K13" i="5" s="1"/>
  <c r="H28" i="5"/>
  <c r="I28" i="5" s="1"/>
  <c r="J28" i="5" s="1"/>
  <c r="K28" i="5" s="1"/>
  <c r="H20" i="5"/>
  <c r="I20" i="5" s="1"/>
  <c r="J20" i="5" s="1"/>
  <c r="K20" i="5" s="1"/>
  <c r="H30" i="5"/>
  <c r="I30" i="5" s="1"/>
  <c r="J30" i="5" s="1"/>
  <c r="K30" i="5" s="1"/>
  <c r="H31" i="5"/>
  <c r="I31" i="5" s="1"/>
  <c r="J31" i="5" s="1"/>
  <c r="K31" i="5" s="1"/>
  <c r="H29" i="5"/>
  <c r="I29" i="5" s="1"/>
  <c r="J29" i="5" s="1"/>
  <c r="K29" i="5" s="1"/>
  <c r="H25" i="5"/>
  <c r="I25" i="5" s="1"/>
  <c r="J25" i="5" s="1"/>
  <c r="K25" i="5" s="1"/>
  <c r="H21" i="5"/>
  <c r="I21" i="5" s="1"/>
  <c r="J21" i="5" s="1"/>
  <c r="K21" i="5" s="1"/>
  <c r="H27" i="5"/>
  <c r="I27" i="5" s="1"/>
  <c r="J27" i="5" s="1"/>
  <c r="K27" i="5" s="1"/>
  <c r="H25" i="10"/>
  <c r="I25" i="10" s="1"/>
  <c r="J25" i="10" s="1"/>
  <c r="K25" i="10" s="1"/>
  <c r="H24" i="10"/>
  <c r="I24" i="10" s="1"/>
  <c r="J24" i="10" s="1"/>
  <c r="K24" i="10" s="1"/>
  <c r="J18" i="10"/>
  <c r="K18" i="10" s="1"/>
  <c r="J46" i="10"/>
  <c r="K46" i="10" s="1"/>
  <c r="H34" i="10"/>
  <c r="I34" i="10" s="1"/>
  <c r="J34" i="10" s="1"/>
  <c r="K34" i="10" s="1"/>
  <c r="J37" i="10"/>
  <c r="K37" i="10" s="1"/>
  <c r="J23" i="10"/>
  <c r="K23" i="10" s="1"/>
  <c r="H26" i="10"/>
  <c r="I26" i="10" s="1"/>
  <c r="J26" i="10" s="1"/>
  <c r="K26" i="10" s="1"/>
  <c r="J32" i="10"/>
  <c r="K32" i="10" s="1"/>
  <c r="H42" i="10"/>
  <c r="I42" i="10" s="1"/>
  <c r="J42" i="10" s="1"/>
  <c r="K42" i="10" s="1"/>
  <c r="H21" i="10"/>
  <c r="I21" i="10" s="1"/>
  <c r="J21" i="10" s="1"/>
  <c r="K21" i="10" s="1"/>
  <c r="H14" i="10"/>
  <c r="I14" i="10" s="1"/>
  <c r="H20" i="10"/>
  <c r="I20" i="10" s="1"/>
  <c r="J20" i="10" s="1"/>
  <c r="K20" i="10" s="1"/>
  <c r="H50" i="10"/>
  <c r="I50" i="10" s="1"/>
  <c r="J50" i="10" s="1"/>
  <c r="K50" i="10" s="1"/>
  <c r="H33" i="10"/>
  <c r="I33" i="10" s="1"/>
  <c r="J33" i="10" s="1"/>
  <c r="K33" i="10" s="1"/>
  <c r="I13" i="10"/>
  <c r="J13" i="10" s="1"/>
  <c r="K13" i="10" s="1"/>
  <c r="H45" i="10"/>
  <c r="I45" i="10" s="1"/>
  <c r="J45" i="10" s="1"/>
  <c r="K45" i="10" s="1"/>
  <c r="H38" i="10"/>
  <c r="I38" i="10" s="1"/>
  <c r="J38" i="10" s="1"/>
  <c r="K38" i="10" s="1"/>
  <c r="I15" i="10"/>
  <c r="H40" i="10"/>
  <c r="I40" i="10" s="1"/>
  <c r="J40" i="10" s="1"/>
  <c r="K40" i="10" s="1"/>
  <c r="H48" i="10"/>
  <c r="I48" i="10" s="1"/>
  <c r="J48" i="10" s="1"/>
  <c r="K48" i="10" s="1"/>
  <c r="H29" i="10"/>
  <c r="I29" i="10" s="1"/>
  <c r="J29" i="10" s="1"/>
  <c r="K29" i="10" s="1"/>
  <c r="H39" i="10"/>
  <c r="I39" i="10" s="1"/>
  <c r="J39" i="10" s="1"/>
  <c r="K39" i="10" s="1"/>
  <c r="H36" i="10"/>
  <c r="I36" i="10" s="1"/>
  <c r="J36" i="10" s="1"/>
  <c r="K36" i="10" s="1"/>
  <c r="H35" i="10"/>
  <c r="I35" i="10" s="1"/>
  <c r="J35" i="10" s="1"/>
  <c r="K35" i="10" s="1"/>
  <c r="H44" i="10"/>
  <c r="I44" i="10" s="1"/>
  <c r="J44" i="10" s="1"/>
  <c r="K44" i="10" s="1"/>
  <c r="H22" i="10"/>
  <c r="I22" i="10" s="1"/>
  <c r="J22" i="10" s="1"/>
  <c r="K22" i="10" s="1"/>
  <c r="H41" i="10"/>
  <c r="I41" i="10" s="1"/>
  <c r="J41" i="10" s="1"/>
  <c r="K41" i="10" s="1"/>
  <c r="H28" i="10"/>
  <c r="I28" i="10" s="1"/>
  <c r="J28" i="10" s="1"/>
  <c r="K28" i="10" s="1"/>
  <c r="H19" i="10"/>
  <c r="I19" i="10" s="1"/>
  <c r="J19" i="10" s="1"/>
  <c r="K19" i="10" s="1"/>
  <c r="H43" i="10"/>
  <c r="I43" i="10" s="1"/>
  <c r="J43" i="10" s="1"/>
  <c r="K43" i="10" s="1"/>
  <c r="H47" i="10"/>
  <c r="I47" i="10" s="1"/>
  <c r="J47" i="10" s="1"/>
  <c r="K47" i="10" s="1"/>
  <c r="H49" i="10"/>
  <c r="I49" i="10" s="1"/>
  <c r="J49" i="10" s="1"/>
  <c r="K49" i="10" s="1"/>
  <c r="J14" i="10" l="1"/>
  <c r="K14" i="10" s="1"/>
  <c r="J15" i="10"/>
  <c r="K15" i="10" s="1"/>
  <c r="J17" i="10"/>
  <c r="K17" i="10" s="1"/>
  <c r="J16" i="10"/>
  <c r="K16" i="10" s="1"/>
</calcChain>
</file>

<file path=xl/comments1.xml><?xml version="1.0" encoding="utf-8"?>
<comments xmlns="http://schemas.openxmlformats.org/spreadsheetml/2006/main">
  <authors>
    <author>Пользователь</author>
  </authors>
  <commentList>
    <comment ref="G10" authorId="0">
      <text>
        <r>
          <rPr>
            <b/>
            <sz val="9"/>
            <color indexed="81"/>
            <rFont val="Tahoma"/>
            <family val="2"/>
            <charset val="204"/>
          </rPr>
          <t>Введите курс ДОЛЛАРА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H10" authorId="0">
      <text>
        <r>
          <rPr>
            <b/>
            <sz val="9"/>
            <color indexed="81"/>
            <rFont val="Tahoma"/>
            <family val="2"/>
            <charset val="204"/>
          </rPr>
          <t>Введите курс ЕВРО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I10" authorId="0">
      <text>
        <r>
          <rPr>
            <b/>
            <sz val="9"/>
            <color indexed="81"/>
            <rFont val="Tahoma"/>
            <family val="2"/>
            <charset val="204"/>
          </rPr>
          <t>Введите ВАШУ скидку</t>
        </r>
      </text>
    </comment>
  </commentList>
</comments>
</file>

<file path=xl/sharedStrings.xml><?xml version="1.0" encoding="utf-8"?>
<sst xmlns="http://schemas.openxmlformats.org/spreadsheetml/2006/main" count="2684" uniqueCount="1016">
  <si>
    <t>Контактные координаты:
Центр Инженерных Решений "ОВИКОМ"
г.Пятигорск, Черкесское шоссе 4, территория ТК "Автотрейдинг"
8(919) 753-1111 отдел продаж                                         
e-mail: ovikom26@mail.ru   89197531111@mail.ru 
сайт: www.ovikom.su</t>
  </si>
  <si>
    <t>Кондиционер настенный</t>
  </si>
  <si>
    <t>Кол-во</t>
  </si>
  <si>
    <t>Наименование</t>
  </si>
  <si>
    <t>Модель</t>
  </si>
  <si>
    <t>Евро</t>
  </si>
  <si>
    <t>Итого Рубли</t>
  </si>
  <si>
    <t>ЕВРО</t>
  </si>
  <si>
    <t>РУБЛИ</t>
  </si>
  <si>
    <t>ДОЛЛАР</t>
  </si>
  <si>
    <t>Холод</t>
  </si>
  <si>
    <t>Тепло</t>
  </si>
  <si>
    <t>AKVILON</t>
  </si>
  <si>
    <t>Марка</t>
  </si>
  <si>
    <t>Серия</t>
  </si>
  <si>
    <t>Кондиционер кассетный</t>
  </si>
  <si>
    <t>PK 60</t>
  </si>
  <si>
    <t>PK 36</t>
  </si>
  <si>
    <t>PK 24</t>
  </si>
  <si>
    <t>PK 18</t>
  </si>
  <si>
    <t xml:space="preserve">Серия </t>
  </si>
  <si>
    <t>Скидка</t>
  </si>
  <si>
    <t>Доллар</t>
  </si>
  <si>
    <t>PK 48</t>
  </si>
  <si>
    <t>PN 60</t>
  </si>
  <si>
    <t>PN 48</t>
  </si>
  <si>
    <t>PN 36</t>
  </si>
  <si>
    <t>PN 24</t>
  </si>
  <si>
    <t>PN 18</t>
  </si>
  <si>
    <t>Кондиционер потолочный</t>
  </si>
  <si>
    <t>Кондиционер канальный</t>
  </si>
  <si>
    <t>PL 18</t>
  </si>
  <si>
    <t>PL 24</t>
  </si>
  <si>
    <t>PL 36</t>
  </si>
  <si>
    <t>PL 48</t>
  </si>
  <si>
    <t>PL 60</t>
  </si>
  <si>
    <t xml:space="preserve"> </t>
  </si>
  <si>
    <t xml:space="preserve">  </t>
  </si>
  <si>
    <t>SHIVAKI</t>
  </si>
  <si>
    <t>SSH-I184BE</t>
  </si>
  <si>
    <t>SSH-I244BE</t>
  </si>
  <si>
    <t>SSH-I304BE</t>
  </si>
  <si>
    <t>SSH-P124DC</t>
  </si>
  <si>
    <t>SSH-P184DC</t>
  </si>
  <si>
    <t>Prestige-Multi</t>
  </si>
  <si>
    <t>SRH-PM184DC</t>
  </si>
  <si>
    <t>SRH-PM244DC</t>
  </si>
  <si>
    <t>SSH-PM074DC</t>
  </si>
  <si>
    <t>SSH-PM094DC</t>
  </si>
  <si>
    <t>SSH-PM124DC</t>
  </si>
  <si>
    <t>SSH-PM184DC</t>
  </si>
  <si>
    <t>1,11-3,08</t>
  </si>
  <si>
    <t>1,23-3,81</t>
  </si>
  <si>
    <t>Business</t>
  </si>
  <si>
    <t>SCH-184BE</t>
  </si>
  <si>
    <t>SCH-244BE</t>
  </si>
  <si>
    <t>SCH-364BE</t>
  </si>
  <si>
    <t>SCH-484BE</t>
  </si>
  <si>
    <t>SCH-604BE</t>
  </si>
  <si>
    <t>Кондиционер напольно пот</t>
  </si>
  <si>
    <t>SFH-184BE</t>
  </si>
  <si>
    <t>SFH-364BE</t>
  </si>
  <si>
    <t>SFH-484BE</t>
  </si>
  <si>
    <t>SFH-604BE</t>
  </si>
  <si>
    <t>SDH-364BE</t>
  </si>
  <si>
    <t>SDH-604BE</t>
  </si>
  <si>
    <t>PIONEER</t>
  </si>
  <si>
    <t>KFR20IW/KOR20IW</t>
  </si>
  <si>
    <t>KFR25IW/KOR25IW</t>
  </si>
  <si>
    <t>KFR35IW/KOR35IW</t>
  </si>
  <si>
    <t>KFR50IW/KOR50IW</t>
  </si>
  <si>
    <t>KFR70IW/KOR70IW</t>
  </si>
  <si>
    <t>Lonic</t>
  </si>
  <si>
    <t>KFRI25GN/KORI25GN</t>
  </si>
  <si>
    <t>KFRI35GN/KORI35GN</t>
  </si>
  <si>
    <t>KFRI50GN/KORI50GN</t>
  </si>
  <si>
    <t xml:space="preserve">                 Pioneer Ionic (On/Off), охлаждение-нагрев </t>
  </si>
  <si>
    <t>Кассетный</t>
  </si>
  <si>
    <t>Канальный</t>
  </si>
  <si>
    <t>KFD24UW/KON24UW</t>
  </si>
  <si>
    <t>KFD36UW/KON36UW</t>
  </si>
  <si>
    <t>KFD48UW/KON48UW</t>
  </si>
  <si>
    <t>KFD60UW/KON60UW</t>
  </si>
  <si>
    <t>KFDH75UW/KODH75UW</t>
  </si>
  <si>
    <t>KFDH100UW/KODH100UW</t>
  </si>
  <si>
    <t>KFDH125UW/KODH125UW</t>
  </si>
  <si>
    <t>KFDH150UW/KODH150UW</t>
  </si>
  <si>
    <t>KODH75UW</t>
  </si>
  <si>
    <t>KODH100UW</t>
  </si>
  <si>
    <t>KODH125UW</t>
  </si>
  <si>
    <t>KODH150UW</t>
  </si>
  <si>
    <t>Универсальный</t>
  </si>
  <si>
    <t>Кондиционер универсальный</t>
  </si>
  <si>
    <t>KFF24UW/KON24UW</t>
  </si>
  <si>
    <t>KFF36UW/KON36UW</t>
  </si>
  <si>
    <t>KFF48UW/KON48UW</t>
  </si>
  <si>
    <t>KFF60UW/KON60UW</t>
  </si>
  <si>
    <t>DAIKIN</t>
  </si>
  <si>
    <t>FTYN20JXV/RYN20CGXV</t>
  </si>
  <si>
    <t>FTYN25JXV/RYN25CJXV</t>
  </si>
  <si>
    <t>FTYN35JXV/RYN35CJXV</t>
  </si>
  <si>
    <t>FTYN50JXV/RYN50CJXV</t>
  </si>
  <si>
    <t>FTYN25L/RYN25L</t>
  </si>
  <si>
    <t>FTYN35L/RYN35L</t>
  </si>
  <si>
    <t>FTYN50L/RYN50L</t>
  </si>
  <si>
    <t>FTYN60L/RYN60L</t>
  </si>
  <si>
    <t>FTYN80FXV/RQ71CXV</t>
  </si>
  <si>
    <t>INVERTER</t>
  </si>
  <si>
    <t>FAQ71B/RQ71BV3</t>
  </si>
  <si>
    <t>FAQ100B/RQ100BV4</t>
  </si>
  <si>
    <t xml:space="preserve">                              FTYN__JXV/RYN__CGXV</t>
  </si>
  <si>
    <t xml:space="preserve">                            FTYN__JXV/RYN__CGXV</t>
  </si>
  <si>
    <t xml:space="preserve">                               FFQN___CXV/RYN___CXV</t>
  </si>
  <si>
    <t>FFQN25CXV/RYN25CXV</t>
  </si>
  <si>
    <t>FFQN35CXV/RYN35CXV</t>
  </si>
  <si>
    <t>FFQN50CXV/RYN50CXV</t>
  </si>
  <si>
    <t>FFQN60CXV/RYN60CXV</t>
  </si>
  <si>
    <t>FFQN71CXV/RQ71CXV</t>
  </si>
  <si>
    <t>FFQN100CXV/RYN100CXV</t>
  </si>
  <si>
    <t>FFQN125CXV/RYN125CXV</t>
  </si>
  <si>
    <t>Подпотолочные</t>
  </si>
  <si>
    <t xml:space="preserve">                          FLQN__EXV/RYN__CXV</t>
  </si>
  <si>
    <t>FLQN50EXV/RYN50CXV</t>
  </si>
  <si>
    <t>FLQN60EXV/RYN60CXV</t>
  </si>
  <si>
    <t>FLQN71EXV/RQ71CXV</t>
  </si>
  <si>
    <t>FLQN100EXV/RQ100DXY</t>
  </si>
  <si>
    <t>FHQN140CXV/RQ140DXY</t>
  </si>
  <si>
    <t>Канальные</t>
  </si>
  <si>
    <t>FDMQN35CXV/RYN35CXV</t>
  </si>
  <si>
    <t>FDMQN60CXV/RYN60CXV</t>
  </si>
  <si>
    <t>FDMQN71CXV/RQ71CXV</t>
  </si>
  <si>
    <t>FDMQN100CXV/RQ100DXY</t>
  </si>
  <si>
    <t>FDMQN125CXV/RQ125DXY</t>
  </si>
  <si>
    <t>FDMQN140CXV/RQ140DXY</t>
  </si>
  <si>
    <r>
      <t xml:space="preserve">                           </t>
    </r>
    <r>
      <rPr>
        <b/>
        <sz val="12"/>
        <color indexed="8"/>
        <rFont val="Times New Roman"/>
        <family val="1"/>
        <charset val="204"/>
      </rPr>
      <t>FLQN__EXV/RYN__CXV</t>
    </r>
  </si>
  <si>
    <t>Вентилятор</t>
  </si>
  <si>
    <t>100 ВК</t>
  </si>
  <si>
    <t>125 ВК</t>
  </si>
  <si>
    <t>200 ВК</t>
  </si>
  <si>
    <t>250 ВК</t>
  </si>
  <si>
    <t>315 ВК</t>
  </si>
  <si>
    <t>315 ВКС</t>
  </si>
  <si>
    <t>315 ВКМС</t>
  </si>
  <si>
    <t>100 ВКМц</t>
  </si>
  <si>
    <t>125 ВКМц</t>
  </si>
  <si>
    <t>160 ВКМц</t>
  </si>
  <si>
    <t>200 ВКМц</t>
  </si>
  <si>
    <t>250 ВКМц</t>
  </si>
  <si>
    <t>315 ВКМц</t>
  </si>
  <si>
    <t xml:space="preserve">КСБ 315 </t>
  </si>
  <si>
    <t>ТТ ПРО 250</t>
  </si>
  <si>
    <t>ТТ ПРО 315</t>
  </si>
  <si>
    <t>Датчик</t>
  </si>
  <si>
    <t>Т-1,5 Н</t>
  </si>
  <si>
    <t>ТН-1,5 Н</t>
  </si>
  <si>
    <t>F-3000</t>
  </si>
  <si>
    <t>Обратный клапан</t>
  </si>
  <si>
    <t>КОМ 100</t>
  </si>
  <si>
    <t>КОМ 125</t>
  </si>
  <si>
    <t>КОМ 150</t>
  </si>
  <si>
    <t>КОМ 160</t>
  </si>
  <si>
    <t>КОМ 200</t>
  </si>
  <si>
    <t>КОМ 250</t>
  </si>
  <si>
    <t>КОМ 315</t>
  </si>
  <si>
    <t xml:space="preserve">КОМ1 315 </t>
  </si>
  <si>
    <t>Приточная установка</t>
  </si>
  <si>
    <t>ВУТ 200 В мини</t>
  </si>
  <si>
    <t>ВУТ 200 В миниРС</t>
  </si>
  <si>
    <t>ВУТ 300 мини</t>
  </si>
  <si>
    <t>ВУТ 300 В миниРС</t>
  </si>
  <si>
    <t>ВУТ 300 Г мини</t>
  </si>
  <si>
    <t>ВУТ 300 Г миниРС</t>
  </si>
  <si>
    <t>Регулятор скорости и оборотов</t>
  </si>
  <si>
    <t>РС 1-300</t>
  </si>
  <si>
    <t>РС 1-400</t>
  </si>
  <si>
    <t>Р-1\010</t>
  </si>
  <si>
    <t>Регулятор скорости</t>
  </si>
  <si>
    <t>Эл Регулятор Темп</t>
  </si>
  <si>
    <t>РТ 10</t>
  </si>
  <si>
    <t>РТС 1 400</t>
  </si>
  <si>
    <t>РТСД 1 400</t>
  </si>
  <si>
    <t>Шумоглушитель СР</t>
  </si>
  <si>
    <t>Шумоглушитель СРФ</t>
  </si>
  <si>
    <t>100\600</t>
  </si>
  <si>
    <t>125\600</t>
  </si>
  <si>
    <t>125\900</t>
  </si>
  <si>
    <t>150\600</t>
  </si>
  <si>
    <t>150\900</t>
  </si>
  <si>
    <t>160\600</t>
  </si>
  <si>
    <t>160\900</t>
  </si>
  <si>
    <t>200\600</t>
  </si>
  <si>
    <t>200\900</t>
  </si>
  <si>
    <t>250\600</t>
  </si>
  <si>
    <t>250\900</t>
  </si>
  <si>
    <t>315\600</t>
  </si>
  <si>
    <t>315\900</t>
  </si>
  <si>
    <t>200\500</t>
  </si>
  <si>
    <t>EL 200 E2 01</t>
  </si>
  <si>
    <t>EL 250 E2 01</t>
  </si>
  <si>
    <t>EL 250 E2 06</t>
  </si>
  <si>
    <t>EL 280 E2 02</t>
  </si>
  <si>
    <t>EL 315 E2 01</t>
  </si>
  <si>
    <t>EL 315 E2 03</t>
  </si>
  <si>
    <t>EL 355 E4 01</t>
  </si>
  <si>
    <t>EL 355 E2 01</t>
  </si>
  <si>
    <t>EL 400 E4 01</t>
  </si>
  <si>
    <t>EL 450 E4 01</t>
  </si>
  <si>
    <t>EL 500 E4 01</t>
  </si>
  <si>
    <t>EL 560 E4 01</t>
  </si>
  <si>
    <t>EL 630 E4 01</t>
  </si>
  <si>
    <t>Воздушный клапан</t>
  </si>
  <si>
    <t>Пластинчатый рекуператор</t>
  </si>
  <si>
    <t>Прямоугольный шумоглушитель</t>
  </si>
  <si>
    <t>Фильтр кассетный</t>
  </si>
  <si>
    <t>Фильтр карманный</t>
  </si>
  <si>
    <t>SHIVAKI (Japan), R410a, on-off, фотокаталитический фильтр и генератор отриц. ионов</t>
  </si>
  <si>
    <t>SHIVAKI (Japan), R410a, DC inverter, фотокаталитический фильтр и ионизатор</t>
  </si>
  <si>
    <t>SHIVAKI (Japan), DC инверторная мульти сплит-система/Внешние блоки/R410a  до 4 внутренних блоков</t>
  </si>
  <si>
    <t>SHIVAKI (Japan) DC inverter, генератор плазмы,фильтр-ионы серебра, антибактериальное покрытие тепл.</t>
  </si>
  <si>
    <t>SHIVAKI (Japan), DC инверторная мульти сплит-система/Настенные блоки/фотокаталитический фильтр и ион</t>
  </si>
  <si>
    <t>SHIVAKI (Japan), сплит-системы кассетного типа, R410a, on-off, беспроводной пульт ДУ в комплекте</t>
  </si>
  <si>
    <t>SHIVAKI (Japan), сплит-системы напольно-потолочного типа, R410a, on-off, беспроводной пульт ДУ в компл</t>
  </si>
  <si>
    <t xml:space="preserve">SHIVAKI (Japan), сплит-системы канального типа, R410a, on-off, беспроводной пульт ДУ в комплекте </t>
  </si>
  <si>
    <t xml:space="preserve">               Pioneer (On/Off)охлаждение-нагрев</t>
  </si>
  <si>
    <t xml:space="preserve">                                         Высоконапорные сплит-системы Pioneer канального типа (On/Off) , охлаждение</t>
  </si>
  <si>
    <t xml:space="preserve">                             FAQ__B/RQ__BV3</t>
  </si>
  <si>
    <r>
      <rPr>
        <b/>
        <sz val="12"/>
        <rFont val="Times New Roman"/>
        <family val="1"/>
        <charset val="204"/>
      </rPr>
      <t>Серия</t>
    </r>
    <r>
      <rPr>
        <sz val="12"/>
        <rFont val="Times New Roman"/>
        <family val="1"/>
        <charset val="204"/>
      </rPr>
      <t xml:space="preserve"> </t>
    </r>
  </si>
  <si>
    <t>DIVT</t>
  </si>
  <si>
    <t>VENTS</t>
  </si>
  <si>
    <t>RUCK</t>
  </si>
  <si>
    <t>VTS</t>
  </si>
  <si>
    <t>Серия FP</t>
  </si>
  <si>
    <t>Серия FPB</t>
  </si>
  <si>
    <t>Серия FPV</t>
  </si>
  <si>
    <t>Серия FPBV</t>
  </si>
  <si>
    <t>Серия FKBV</t>
  </si>
  <si>
    <t>Серия FKV</t>
  </si>
  <si>
    <t>Серия FK</t>
  </si>
  <si>
    <t>Серия FKB</t>
  </si>
  <si>
    <t>Серия NSV</t>
  </si>
  <si>
    <t>Серия NPV</t>
  </si>
  <si>
    <t>Серия N</t>
  </si>
  <si>
    <t>Серия NP</t>
  </si>
  <si>
    <t>Серия NS</t>
  </si>
  <si>
    <t>Серия EL</t>
  </si>
  <si>
    <t>Шумоглушители</t>
  </si>
  <si>
    <t>NS 500*250/1000</t>
  </si>
  <si>
    <t>NS 500*300/1000</t>
  </si>
  <si>
    <t>NS 600*300/1000</t>
  </si>
  <si>
    <t>NS 600*350/1000</t>
  </si>
  <si>
    <t>NS 700*400/1000</t>
  </si>
  <si>
    <t>NS 800*500/1000</t>
  </si>
  <si>
    <t>NS 1000*500/1000</t>
  </si>
  <si>
    <t>NP 500*250/1000</t>
  </si>
  <si>
    <t>NP 500*300/1000</t>
  </si>
  <si>
    <t>NP 600*300/1000</t>
  </si>
  <si>
    <t>NP 600*350/1000</t>
  </si>
  <si>
    <t>NP 700*400/1000</t>
  </si>
  <si>
    <t>NP 800*500/1000</t>
  </si>
  <si>
    <t>NP 1000*500/1000</t>
  </si>
  <si>
    <t>N 200*200/1000</t>
  </si>
  <si>
    <t>N 300*300/1000</t>
  </si>
  <si>
    <t>N 400*400/1000</t>
  </si>
  <si>
    <t>Фильтр-бокс кассетный</t>
  </si>
  <si>
    <t>Фильтр-бокс карманный</t>
  </si>
  <si>
    <t>Фильтрующие элементы</t>
  </si>
  <si>
    <t xml:space="preserve">Фильтрующие элементы для VTS </t>
  </si>
  <si>
    <t>FPB 700*400/625</t>
  </si>
  <si>
    <t>FPB 800*500/625</t>
  </si>
  <si>
    <t>FPB 1000*500/625</t>
  </si>
  <si>
    <t>FP 700*400/465</t>
  </si>
  <si>
    <t>FP 800*500/465</t>
  </si>
  <si>
    <t>FP 1000*500/465</t>
  </si>
  <si>
    <t>FP 600*350/360</t>
  </si>
  <si>
    <t>FP 600*300/360</t>
  </si>
  <si>
    <t>FP 500*300/360</t>
  </si>
  <si>
    <t>FP 500*250/360</t>
  </si>
  <si>
    <t>FP 400*200/360</t>
  </si>
  <si>
    <t>FPB 600*350/520</t>
  </si>
  <si>
    <t>FPB 600*300/520</t>
  </si>
  <si>
    <t>FPB 500*300/520</t>
  </si>
  <si>
    <t>FPB 500*250/520</t>
  </si>
  <si>
    <t>FPB 400*200/520</t>
  </si>
  <si>
    <t>FK 400*200/100</t>
  </si>
  <si>
    <t>FK 500*250/100</t>
  </si>
  <si>
    <t>FK 500*300/100</t>
  </si>
  <si>
    <t>FK 600*300/100</t>
  </si>
  <si>
    <t>FK 600*350/100</t>
  </si>
  <si>
    <t>FK 700*400/100</t>
  </si>
  <si>
    <t>FK 800*500/100</t>
  </si>
  <si>
    <t>FK 1000*500/100</t>
  </si>
  <si>
    <t>FKB 400*200/250</t>
  </si>
  <si>
    <t>FKB 500*250/250</t>
  </si>
  <si>
    <t>FKB 500*300/250</t>
  </si>
  <si>
    <t>FKB 600*300/250</t>
  </si>
  <si>
    <t>FKB 600*350/250</t>
  </si>
  <si>
    <t>FKB 700*400/250</t>
  </si>
  <si>
    <t>FKB 800*500/250</t>
  </si>
  <si>
    <t>FKB 1000*500/250</t>
  </si>
  <si>
    <t>FKV 600*322/100</t>
  </si>
  <si>
    <t>FKV 600*430/100</t>
  </si>
  <si>
    <t>FKV 740*513/100</t>
  </si>
  <si>
    <t>FKV 860*609/100</t>
  </si>
  <si>
    <t>FKBV 600*322/250</t>
  </si>
  <si>
    <t>FKBV 600*430/250</t>
  </si>
  <si>
    <t>FKBV 740*513/250</t>
  </si>
  <si>
    <t>FKBV 860*609/250</t>
  </si>
  <si>
    <t>FPV 600*322/465</t>
  </si>
  <si>
    <t>FPV 600*430/465</t>
  </si>
  <si>
    <t>FPV 740*513/465</t>
  </si>
  <si>
    <t>FPV 860*609/465</t>
  </si>
  <si>
    <t>FPBV 600*322/625</t>
  </si>
  <si>
    <t>FPBV 600*430/625</t>
  </si>
  <si>
    <t>FPBV 740*513/625</t>
  </si>
  <si>
    <t>FPBV 860*609/625</t>
  </si>
  <si>
    <t>NSV 600*322/1000</t>
  </si>
  <si>
    <t>NSV 600*430/1000</t>
  </si>
  <si>
    <t>NSV 740*513/1000</t>
  </si>
  <si>
    <t>NSV 860*609/1000</t>
  </si>
  <si>
    <t>NPV 600*322/1000</t>
  </si>
  <si>
    <t>NPV 600*430/1000</t>
  </si>
  <si>
    <t>NPV 740*513/1000</t>
  </si>
  <si>
    <t>NPV 860*609/1000</t>
  </si>
  <si>
    <t>Хар-ки</t>
  </si>
  <si>
    <t>Розница</t>
  </si>
  <si>
    <t>Со скидкой</t>
  </si>
  <si>
    <t>Рубли</t>
  </si>
  <si>
    <t>Нагреватель дренажа</t>
  </si>
  <si>
    <t>Becool (Тайвань)</t>
  </si>
  <si>
    <t>CPS (США)</t>
  </si>
  <si>
    <t>Комплект R-410 MV110J5 (1/2")</t>
  </si>
  <si>
    <t>Mastercool(США)</t>
  </si>
  <si>
    <t>Тайвань</t>
  </si>
  <si>
    <t>RIDGID (США)</t>
  </si>
  <si>
    <t>Felder(Германия)</t>
  </si>
  <si>
    <t>LA-CO(США)</t>
  </si>
  <si>
    <t>BLOWGRANA</t>
  </si>
  <si>
    <t>Штуцер 1/4"х3/8" SAE RU</t>
  </si>
  <si>
    <t>Штуцер 1/4"х1/2" SAE RU</t>
  </si>
  <si>
    <t>Штуцер 3/8"х5/8" SAE RU</t>
  </si>
  <si>
    <t>Штуцер 1/2"х5/8" SAE RU</t>
  </si>
  <si>
    <t>Штуцер 1/2"х3/4" SAE RU</t>
  </si>
  <si>
    <t>Гайка 1/4  NS4/6</t>
  </si>
  <si>
    <t>Гайка 3/8  NS4/10</t>
  </si>
  <si>
    <t>Гайка 1/2  NS4/12</t>
  </si>
  <si>
    <t>Гайка 5/8 NS4/16</t>
  </si>
  <si>
    <t>Серийные модули автоматики для вентиляции с водяным калорифером</t>
  </si>
  <si>
    <t>Модуль-шкаф автоматики</t>
  </si>
  <si>
    <t>MASTERBOX W-Mini</t>
  </si>
  <si>
    <t xml:space="preserve">MASTERBOX WRR3-X </t>
  </si>
  <si>
    <t>MASTERBOX WRR3</t>
  </si>
  <si>
    <t xml:space="preserve"> MASTERBOX WRR3-1C </t>
  </si>
  <si>
    <t xml:space="preserve"> MASTERBOX WRR3-X-1C </t>
  </si>
  <si>
    <t>Серийные модули автоматики для вентиляции с электрическим калорифером</t>
  </si>
  <si>
    <t>MASTERBOX Е-Mini</t>
  </si>
  <si>
    <t>MASTERBOX ERR 3-13-Х</t>
  </si>
  <si>
    <t>MASTERBOX ERR 3-13</t>
  </si>
  <si>
    <t>MASTERBOX ERR 3-17-Х</t>
  </si>
  <si>
    <t>MASTERBOX ERR 3-17</t>
  </si>
  <si>
    <t>MASTERBOX ERR 3-22-Х</t>
  </si>
  <si>
    <t>MASTERBOX ERR 3-22</t>
  </si>
  <si>
    <t>MASTERBOX ERR 3-27-Х</t>
  </si>
  <si>
    <t>MASTERBOX ERR 3-27</t>
  </si>
  <si>
    <t>Многофункциональные контроллеры для управления системами вентиляции</t>
  </si>
  <si>
    <t>Контроллер автоматики</t>
  </si>
  <si>
    <t>OPTIMUS 7</t>
  </si>
  <si>
    <t>OPTIMUS 911</t>
  </si>
  <si>
    <t>Средства дистанционного управления</t>
  </si>
  <si>
    <t>Пульт</t>
  </si>
  <si>
    <t>ELECTROTEST RC</t>
  </si>
  <si>
    <t>Модуль управления</t>
  </si>
  <si>
    <t>Bluetooth Module</t>
  </si>
  <si>
    <t>Wi-Fi Module</t>
  </si>
  <si>
    <t>Шнур проггаммирования</t>
  </si>
  <si>
    <t>USB-MB/911</t>
  </si>
  <si>
    <t>Серийные модули увеличения мощности</t>
  </si>
  <si>
    <t>Модуль расширения</t>
  </si>
  <si>
    <t>MODULE MR-7,5</t>
  </si>
  <si>
    <t xml:space="preserve"> MODULE MR-7,5-T</t>
  </si>
  <si>
    <t>MODULE MR2-17K</t>
  </si>
  <si>
    <t>MODULE MR2-27K</t>
  </si>
  <si>
    <t>Блоки управления мощностью электрокалорифера (электронагревателя)</t>
  </si>
  <si>
    <t>Блок управл мощн элкалориф</t>
  </si>
  <si>
    <t>BК 25-1</t>
  </si>
  <si>
    <t>BК 40-1</t>
  </si>
  <si>
    <t>BК 25-3</t>
  </si>
  <si>
    <t>Датчики температуры, давления, влажности. Термостаты защиты от замораживания.</t>
  </si>
  <si>
    <t>Датчик темпер канальный</t>
  </si>
  <si>
    <t>TF 25.100.06 PT1000</t>
  </si>
  <si>
    <t>Датчик темпер накладной</t>
  </si>
  <si>
    <t>AF2510006  PT10001</t>
  </si>
  <si>
    <t>TG-A130</t>
  </si>
  <si>
    <t>Датчик уличный</t>
  </si>
  <si>
    <t>AGS54 РТ1000</t>
  </si>
  <si>
    <t xml:space="preserve">Датчик комнатный </t>
  </si>
  <si>
    <t>WRF04 РТ1000</t>
  </si>
  <si>
    <t>Реле времени</t>
  </si>
  <si>
    <t>PCZ 521</t>
  </si>
  <si>
    <t>PCZ 522</t>
  </si>
  <si>
    <t>Дифференц датчик давления</t>
  </si>
  <si>
    <t>PS-500</t>
  </si>
  <si>
    <t>DPS-1500N</t>
  </si>
  <si>
    <t>Гигростат</t>
  </si>
  <si>
    <t>HMH</t>
  </si>
  <si>
    <t>Комнатный гигростат 1-ст</t>
  </si>
  <si>
    <t>HR-S</t>
  </si>
  <si>
    <t>Датчик темп канальный</t>
  </si>
  <si>
    <t>TG-K300</t>
  </si>
  <si>
    <t>TG-K330</t>
  </si>
  <si>
    <t>TG-K360</t>
  </si>
  <si>
    <t>Датчик темп комнатный</t>
  </si>
  <si>
    <t>TG-R430</t>
  </si>
  <si>
    <t>TG-R530</t>
  </si>
  <si>
    <t>Термостат защиты замораж</t>
  </si>
  <si>
    <t xml:space="preserve">PBFP - 2N </t>
  </si>
  <si>
    <t>PBFP - 3N</t>
  </si>
  <si>
    <t>PBFP - 6N</t>
  </si>
  <si>
    <t>СМЕСИТЕЛЬНЫЕ УЗЛЫ FWU-PRO</t>
  </si>
  <si>
    <t>ВЦ 315 ВН</t>
  </si>
  <si>
    <t>Термостат</t>
  </si>
  <si>
    <t>Смесительный узел</t>
  </si>
  <si>
    <t>FWU-40-10.PRO</t>
  </si>
  <si>
    <t>FWU-40-16.PRO</t>
  </si>
  <si>
    <t>FWU-40-25.PRO</t>
  </si>
  <si>
    <t>FWU-60-40.PRO</t>
  </si>
  <si>
    <t>FWU-60-63.PRO</t>
  </si>
  <si>
    <t>FWU-80-63.PRO</t>
  </si>
  <si>
    <t>FWU-80-80.PRO</t>
  </si>
  <si>
    <t>FWU-80-120.PRO</t>
  </si>
  <si>
    <t>FWU-80-150.PRO</t>
  </si>
  <si>
    <t>FWU-60-250.PRO</t>
  </si>
  <si>
    <t>FWU-60-400.PRO</t>
  </si>
  <si>
    <t>Расходка</t>
  </si>
  <si>
    <t>R-410 11,3 кг</t>
  </si>
  <si>
    <t xml:space="preserve">R-22 13,6 кг </t>
  </si>
  <si>
    <t>R-407 11,3 кг</t>
  </si>
  <si>
    <t>R-404 10,9 кг</t>
  </si>
  <si>
    <t>Фреон</t>
  </si>
  <si>
    <t xml:space="preserve">Фреон </t>
  </si>
  <si>
    <t>Труба медная</t>
  </si>
  <si>
    <t xml:space="preserve">Сербия Majdanpek </t>
  </si>
  <si>
    <t>3/8" (9,53)</t>
  </si>
  <si>
    <t>3/4" (19,05)</t>
  </si>
  <si>
    <t>5/8" (15,88)</t>
  </si>
  <si>
    <t xml:space="preserve"> 1/2" (12,7)</t>
  </si>
  <si>
    <t xml:space="preserve">Кронштейн </t>
  </si>
  <si>
    <t>Кронштейн</t>
  </si>
  <si>
    <t xml:space="preserve">450.450.2, </t>
  </si>
  <si>
    <t>500.500.2</t>
  </si>
  <si>
    <t>600.600.2,5</t>
  </si>
  <si>
    <t>БлекСтар</t>
  </si>
  <si>
    <t>Изоком</t>
  </si>
  <si>
    <t xml:space="preserve"> 6/6 (2м) 480м в уп.</t>
  </si>
  <si>
    <t xml:space="preserve">10/6 (2м), 320 м в уп. </t>
  </si>
  <si>
    <t xml:space="preserve">12/6 (2м) 280 м в уп. </t>
  </si>
  <si>
    <t xml:space="preserve">18/6 (2м) 280 м в уп. </t>
  </si>
  <si>
    <t xml:space="preserve">15/6 (2м), 320 м в уп. </t>
  </si>
  <si>
    <t>Энергофлекс</t>
  </si>
  <si>
    <t>1/4" (6,35)</t>
  </si>
  <si>
    <t xml:space="preserve">Скотч алюминиевый </t>
  </si>
  <si>
    <t>50мм*50м</t>
  </si>
  <si>
    <t xml:space="preserve">Скотч серый </t>
  </si>
  <si>
    <t>Дренажный насос</t>
  </si>
  <si>
    <t xml:space="preserve">Aspen Mini 14 л/ч </t>
  </si>
  <si>
    <t>Англия</t>
  </si>
  <si>
    <t>Кабель</t>
  </si>
  <si>
    <t>ПВС 3*1,5 (100м)</t>
  </si>
  <si>
    <t>ПВС 5*1,5 (100м)</t>
  </si>
  <si>
    <t>ПВС 5*2,5 (100м)</t>
  </si>
  <si>
    <t xml:space="preserve">ВВГ  5*1,5 (100м) </t>
  </si>
  <si>
    <t xml:space="preserve">Хладон </t>
  </si>
  <si>
    <t xml:space="preserve">Труба медная сербия </t>
  </si>
  <si>
    <t xml:space="preserve"> Энергофлекс</t>
  </si>
  <si>
    <t>Разное</t>
  </si>
  <si>
    <t>70*40</t>
  </si>
  <si>
    <t>DKC</t>
  </si>
  <si>
    <t>16*16</t>
  </si>
  <si>
    <t>Ввод во внутренний блок</t>
  </si>
  <si>
    <t>Короб для кондиционеров</t>
  </si>
  <si>
    <t xml:space="preserve">Короб для кондиционеров </t>
  </si>
  <si>
    <t>Угол плоский для короба</t>
  </si>
  <si>
    <t xml:space="preserve">Ввод в стену </t>
  </si>
  <si>
    <t>Насос вакуумный</t>
  </si>
  <si>
    <t>Манометрическая станция</t>
  </si>
  <si>
    <t>Шланги зарядные</t>
  </si>
  <si>
    <t xml:space="preserve">Манометрич.станция </t>
  </si>
  <si>
    <t>Комплект R-410</t>
  </si>
  <si>
    <t xml:space="preserve">Шланги зарядные </t>
  </si>
  <si>
    <t>Мановакууметр</t>
  </si>
  <si>
    <t xml:space="preserve">Манометр </t>
  </si>
  <si>
    <t xml:space="preserve">Мановакууметр </t>
  </si>
  <si>
    <t>Адаптер для манометра</t>
  </si>
  <si>
    <t>Электронные весы</t>
  </si>
  <si>
    <t>Масло вакуумных насосов</t>
  </si>
  <si>
    <t>Манжет к шлангам</t>
  </si>
  <si>
    <t>Манжет+депресор шлангам</t>
  </si>
  <si>
    <t>Трубогиб</t>
  </si>
  <si>
    <t>Труборасширитель</t>
  </si>
  <si>
    <t xml:space="preserve">Разбортовка </t>
  </si>
  <si>
    <t>Разбортовка</t>
  </si>
  <si>
    <t xml:space="preserve">Спец. Разбортовка </t>
  </si>
  <si>
    <t xml:space="preserve">Труборез </t>
  </si>
  <si>
    <t>Труборез</t>
  </si>
  <si>
    <t xml:space="preserve">Риммер </t>
  </si>
  <si>
    <t>Риммер</t>
  </si>
  <si>
    <t xml:space="preserve">Пружина </t>
  </si>
  <si>
    <t>Пружина</t>
  </si>
  <si>
    <t>Ролик режущий</t>
  </si>
  <si>
    <t>ЗИП к труборезу</t>
  </si>
  <si>
    <t>Горелка</t>
  </si>
  <si>
    <t xml:space="preserve">Баллон </t>
  </si>
  <si>
    <t>Флюс для пайки Ag</t>
  </si>
  <si>
    <t xml:space="preserve">Припой </t>
  </si>
  <si>
    <t xml:space="preserve">Штуцер </t>
  </si>
  <si>
    <t xml:space="preserve">Шаровый вентиль </t>
  </si>
  <si>
    <t>Штуцер</t>
  </si>
  <si>
    <t>Переходник</t>
  </si>
  <si>
    <t>Инжектор красителя</t>
  </si>
  <si>
    <t>UV добавка</t>
  </si>
  <si>
    <t>Универсальная гребенка</t>
  </si>
  <si>
    <t>Зеркало инспекционное</t>
  </si>
  <si>
    <t>Конденсатор</t>
  </si>
  <si>
    <t xml:space="preserve">Конденсатор </t>
  </si>
  <si>
    <t>BC-T5</t>
  </si>
  <si>
    <t>BC-T1</t>
  </si>
  <si>
    <t>VCR-0406</t>
  </si>
  <si>
    <t>TLVC1</t>
  </si>
  <si>
    <t>BC-351</t>
  </si>
  <si>
    <t xml:space="preserve"> D=57mm TLMIR2</t>
  </si>
  <si>
    <t xml:space="preserve"> D=57mm TMI-3009</t>
  </si>
  <si>
    <t xml:space="preserve"> TLFC6</t>
  </si>
  <si>
    <t>350ml BC-UVL</t>
  </si>
  <si>
    <t>1/4" SAE R-12 UVNJ</t>
  </si>
  <si>
    <t xml:space="preserve"> 5/8"х3/4" SAE RU </t>
  </si>
  <si>
    <t>3/4 NS4/18</t>
  </si>
  <si>
    <t>BV</t>
  </si>
  <si>
    <t>U2-12</t>
  </si>
  <si>
    <t>1/2"х1/2" SAE U2-8</t>
  </si>
  <si>
    <t>3/8"х3/8" SAE U2-6</t>
  </si>
  <si>
    <t>5/16"х5/16" SAE U2-5</t>
  </si>
  <si>
    <t>1/4"х1/4"SAE U2-4</t>
  </si>
  <si>
    <t>5/8 NS4/16</t>
  </si>
  <si>
    <t>1/2  NS4/12</t>
  </si>
  <si>
    <t>3/8  NS4/10</t>
  </si>
  <si>
    <t>1/4  NS4/6</t>
  </si>
  <si>
    <t>1/2"х3/4" SAE RU</t>
  </si>
  <si>
    <t>1/2"х5/8" SAE RU</t>
  </si>
  <si>
    <t>3/8"х5/8" SAE RU</t>
  </si>
  <si>
    <t>1/4"х1/2" SAE RU</t>
  </si>
  <si>
    <t>1/4"х3/8" SAE RU</t>
  </si>
  <si>
    <t>BLG-MAPP (453 gr.)</t>
  </si>
  <si>
    <t xml:space="preserve"> (LA-CO) L-22302</t>
  </si>
  <si>
    <t>L-Ag5P</t>
  </si>
  <si>
    <t>L-Ag2P</t>
  </si>
  <si>
    <t>L-CuP6</t>
  </si>
  <si>
    <t>BRHT5</t>
  </si>
  <si>
    <t>RIDGID R-3469</t>
  </si>
  <si>
    <t>TC-274 ролик TCX4C</t>
  </si>
  <si>
    <t>TC-127 TCX7C</t>
  </si>
  <si>
    <t xml:space="preserve"> RIDGID  R-150L</t>
  </si>
  <si>
    <t>RIDGID R-103</t>
  </si>
  <si>
    <t xml:space="preserve"> 3/4" BC-12</t>
  </si>
  <si>
    <t>5/8" BC-10</t>
  </si>
  <si>
    <t>1/2" BC-08</t>
  </si>
  <si>
    <t>3/8" BC-06</t>
  </si>
  <si>
    <t>3/4" TBS12</t>
  </si>
  <si>
    <t>5/8" TBS10</t>
  </si>
  <si>
    <t>1/2" TBS08</t>
  </si>
  <si>
    <t>3/8" TBS06</t>
  </si>
  <si>
    <t>1/4" TBS04</t>
  </si>
  <si>
    <t>DB-300</t>
  </si>
  <si>
    <t>TLDB</t>
  </si>
  <si>
    <t>TLRM</t>
  </si>
  <si>
    <t>BC-274</t>
  </si>
  <si>
    <t>TCSET</t>
  </si>
  <si>
    <t>RIDGID R-458</t>
  </si>
  <si>
    <t>R-410 FT806A</t>
  </si>
  <si>
    <t xml:space="preserve"> GT-806A</t>
  </si>
  <si>
    <t xml:space="preserve"> BC-275</t>
  </si>
  <si>
    <t>FS 275</t>
  </si>
  <si>
    <t xml:space="preserve"> "Арбалет" TB-250</t>
  </si>
  <si>
    <t>TLE-6</t>
  </si>
  <si>
    <t xml:space="preserve"> CC-220 (100кг)</t>
  </si>
  <si>
    <t>1/2"HXGD2</t>
  </si>
  <si>
    <t>1/4"(ком.10шт.)HXG</t>
  </si>
  <si>
    <t xml:space="preserve"> BC-VPO (1,0 L)</t>
  </si>
  <si>
    <t>BC-SC-80</t>
  </si>
  <si>
    <t>1/4"х1/8" NPT U3-4A</t>
  </si>
  <si>
    <t>R-410a RGAL</t>
  </si>
  <si>
    <t xml:space="preserve"> Bellows RGQL</t>
  </si>
  <si>
    <t xml:space="preserve"> 300 см. HS10</t>
  </si>
  <si>
    <t xml:space="preserve"> 150 см. HS5</t>
  </si>
  <si>
    <t xml:space="preserve"> BCHS5</t>
  </si>
  <si>
    <t>BCHS5-410</t>
  </si>
  <si>
    <t>VP2S</t>
  </si>
  <si>
    <t>57261-М</t>
  </si>
  <si>
    <t>Оборудование для вакумных станций</t>
  </si>
  <si>
    <t>Для пайки</t>
  </si>
  <si>
    <t>Трубогибы,риммеры,ролики,разбортовка</t>
  </si>
  <si>
    <t>Конденсаторы</t>
  </si>
  <si>
    <t>Прочее</t>
  </si>
  <si>
    <t>Инструмент</t>
  </si>
  <si>
    <t>Штуцера</t>
  </si>
  <si>
    <t>Гайки</t>
  </si>
  <si>
    <t>Вентиляторная секция</t>
  </si>
  <si>
    <t>Водяной нагреватель WH2</t>
  </si>
  <si>
    <t>NVS 23 V</t>
  </si>
  <si>
    <t>NVS 39 V</t>
  </si>
  <si>
    <t>NVS 65 V</t>
  </si>
  <si>
    <t>NVS 80 V</t>
  </si>
  <si>
    <t>Водяной нагреватель</t>
  </si>
  <si>
    <t>NVS 23 WC3 V</t>
  </si>
  <si>
    <t>NVS 39 WC3 V</t>
  </si>
  <si>
    <t>NVS 65 WC3 V</t>
  </si>
  <si>
    <t>NVS 80 WC3 V</t>
  </si>
  <si>
    <t>NVS 23 DX3.1 V</t>
  </si>
  <si>
    <t>Электрический нагреватель</t>
  </si>
  <si>
    <t>Шумопоглощ пластины</t>
  </si>
  <si>
    <t>Шумопоглощающие пластины</t>
  </si>
  <si>
    <t>Водяной нагреватель WH3</t>
  </si>
  <si>
    <t>NVS 23 WH2</t>
  </si>
  <si>
    <t>NVS 39 WH2</t>
  </si>
  <si>
    <t>NVS 65 WH2</t>
  </si>
  <si>
    <t>NVS 80 WH2</t>
  </si>
  <si>
    <t>NVS 23 WH3</t>
  </si>
  <si>
    <t>NVS 39 WH3</t>
  </si>
  <si>
    <t>NVS 65 WH3</t>
  </si>
  <si>
    <t>NVS 80 WH3</t>
  </si>
  <si>
    <t>NVS 23 EH18</t>
  </si>
  <si>
    <t>NVS 65 EH54</t>
  </si>
  <si>
    <t>NVS 80 EH72</t>
  </si>
  <si>
    <t>NVS 39 EH36</t>
  </si>
  <si>
    <t>NVS 23 S</t>
  </si>
  <si>
    <t>NVS 39 S</t>
  </si>
  <si>
    <t>NVS 65 S</t>
  </si>
  <si>
    <t>NVS 80 S</t>
  </si>
  <si>
    <t>Ячейковые фильтра</t>
  </si>
  <si>
    <t>NVS 23 PCR</t>
  </si>
  <si>
    <t>NVS 39 PCR</t>
  </si>
  <si>
    <t>NVS 65 PCR</t>
  </si>
  <si>
    <t>NVS 80 PCR</t>
  </si>
  <si>
    <t>NVS 23 PG4</t>
  </si>
  <si>
    <t>NVS 39 PG4</t>
  </si>
  <si>
    <t>NVS 65 PG4</t>
  </si>
  <si>
    <t>NVS 80 PG4</t>
  </si>
  <si>
    <t>Пластинчатый перекрестный рекуператор</t>
  </si>
  <si>
    <t>Ячейковые фильтры PG4</t>
  </si>
  <si>
    <t>Карманные фильтры B.F5</t>
  </si>
  <si>
    <t>Карманные фильтр</t>
  </si>
  <si>
    <t>NVS 23 BF5</t>
  </si>
  <si>
    <t>NVS 39 BF5</t>
  </si>
  <si>
    <t>NVS 65 BF5</t>
  </si>
  <si>
    <t>NVS 80 BF5</t>
  </si>
  <si>
    <t>Карманные фильтры B.F7</t>
  </si>
  <si>
    <t>NVS 23 BF7</t>
  </si>
  <si>
    <t>NVS 39 BF7</t>
  </si>
  <si>
    <t>NVS 65 BF7</t>
  </si>
  <si>
    <t>NVS 80 BF7</t>
  </si>
  <si>
    <t>Эластичная вставка</t>
  </si>
  <si>
    <t>NVS 23 VS DAMP 600*313</t>
  </si>
  <si>
    <t>NVS 39 VS DAMP 600*430</t>
  </si>
  <si>
    <t>NVS 65 VS DAMP 740*513</t>
  </si>
  <si>
    <t>NVS 80 VS DAMP 860*613</t>
  </si>
  <si>
    <t>NVS 23 FLX.CNC 600*313</t>
  </si>
  <si>
    <t>NVS 39 FLX.CNC 600*430</t>
  </si>
  <si>
    <t>NVS 65 FLX.CNC 740*513</t>
  </si>
  <si>
    <t>NVS 80 FLX.CNC 860*613</t>
  </si>
  <si>
    <t>Преобразователь частоты электрического тока</t>
  </si>
  <si>
    <t>Частотник</t>
  </si>
  <si>
    <t>FC 0,55</t>
  </si>
  <si>
    <t>FC 1,1</t>
  </si>
  <si>
    <t>FC 2,2</t>
  </si>
  <si>
    <t>FC 4</t>
  </si>
  <si>
    <t xml:space="preserve">Щит управления </t>
  </si>
  <si>
    <t>NVS 23 CG Optima Sup</t>
  </si>
  <si>
    <t>NVS 39 CG Optima Sup</t>
  </si>
  <si>
    <t>NVS 65 CG Optima Sup</t>
  </si>
  <si>
    <t>NVS 80 CG Optima Sup</t>
  </si>
  <si>
    <t>NVS 23 CG 0-2</t>
  </si>
  <si>
    <t>NVS 39 CG 0-2</t>
  </si>
  <si>
    <t>NVS 65 CG 0-2</t>
  </si>
  <si>
    <t>NVS 80 CG 0-2</t>
  </si>
  <si>
    <t>VS 40-150 CG Optima Sup</t>
  </si>
  <si>
    <t>VS 40-150 CG Optima Sup-exh</t>
  </si>
  <si>
    <t xml:space="preserve">VS 10-75 CG Optima </t>
  </si>
  <si>
    <t>VS 21-150 CG 0-1</t>
  </si>
  <si>
    <t>Элементы автоматики</t>
  </si>
  <si>
    <t>Канальный датчик темп</t>
  </si>
  <si>
    <t>Датчик температуры воды</t>
  </si>
  <si>
    <t>Дифференц манометр</t>
  </si>
  <si>
    <t>Противозамерз термостат</t>
  </si>
  <si>
    <t>Сервопривод клапана</t>
  </si>
  <si>
    <t>Трех ходовой клапан</t>
  </si>
  <si>
    <t>3W.VLV 2,5</t>
  </si>
  <si>
    <t>3W.VLV 4</t>
  </si>
  <si>
    <t>3W.VLV 6,3</t>
  </si>
  <si>
    <t>3W.VLV 10</t>
  </si>
  <si>
    <t>HMI OPTIMA</t>
  </si>
  <si>
    <t>Пульт управления</t>
  </si>
  <si>
    <t>TEMP.SNR DUCT</t>
  </si>
  <si>
    <t>TEMP.SNR BWTR</t>
  </si>
  <si>
    <t>DFF.PRSS.GG 400 Pa</t>
  </si>
  <si>
    <t>FROST.THMST 2m</t>
  </si>
  <si>
    <t>AD.ACTR ON-OFF/S</t>
  </si>
  <si>
    <t>AD.ACTR ON-OFF</t>
  </si>
  <si>
    <t>Труба медная сербия в Хлыстах</t>
  </si>
  <si>
    <t>12*0,8 м</t>
  </si>
  <si>
    <t>15*1 м</t>
  </si>
  <si>
    <t>19*1 м</t>
  </si>
  <si>
    <t>22*1 м</t>
  </si>
  <si>
    <t>28*1 м</t>
  </si>
  <si>
    <t>35*1,3 м</t>
  </si>
  <si>
    <t>42*1,5 м</t>
  </si>
  <si>
    <t>54*1,5 м</t>
  </si>
  <si>
    <t>64*1,5 м</t>
  </si>
  <si>
    <t>ATXN25MB/ARXN25MB</t>
  </si>
  <si>
    <t>ATXN35MB/ARXN35MB</t>
  </si>
  <si>
    <t>ATXN50MB/ARXN50MB</t>
  </si>
  <si>
    <t>ATXN60MB/ARXN60MB</t>
  </si>
  <si>
    <t xml:space="preserve">                            ATXN__MB/ARXN__MB НОВАЯ</t>
  </si>
  <si>
    <t>Секция охлаждения с водянным охладителем</t>
  </si>
  <si>
    <t>Секция охлаждения с фреоновым охладителем</t>
  </si>
  <si>
    <t>Щит управления приточными агрегатами</t>
  </si>
  <si>
    <t>NVS 39 DX3.1 V</t>
  </si>
  <si>
    <t>NVS 65 DX3.1 V</t>
  </si>
  <si>
    <t>NVS 80 DX3.1 V</t>
  </si>
  <si>
    <t>Секция с водяным охлажд.</t>
  </si>
  <si>
    <t>Секция с фреоновым охлажд.</t>
  </si>
  <si>
    <t xml:space="preserve"> Pioneer Albiol</t>
  </si>
  <si>
    <t xml:space="preserve">                 Pioneer Albion (Invertor), охлаждение-нагрев</t>
  </si>
  <si>
    <t>KFRI25IW/KORI25IW</t>
  </si>
  <si>
    <t>KFRI35IW/KORI35IW</t>
  </si>
  <si>
    <t>KFRI50IW/KORI50IW</t>
  </si>
  <si>
    <t>KFRI70IW/KORI70IW</t>
  </si>
  <si>
    <t xml:space="preserve"> Pioneer Calipso</t>
  </si>
  <si>
    <t xml:space="preserve">                 Pioneer Calipso (Invertor), охлаждение-нагрев</t>
  </si>
  <si>
    <t>KFC18UW/KON18UW/MB07</t>
  </si>
  <si>
    <t>KFC24UW/KON24UW/MB06</t>
  </si>
  <si>
    <t>KFC36UW/KON36UW/MB06</t>
  </si>
  <si>
    <t>KFC48UW/KON48UW/MB06</t>
  </si>
  <si>
    <r>
      <t xml:space="preserve">           </t>
    </r>
    <r>
      <rPr>
        <b/>
        <sz val="11"/>
        <rFont val="Times New Roman"/>
        <family val="1"/>
        <charset val="204"/>
      </rPr>
      <t>Pioneer канального типа (On/Off) 50/80 Па, охлаждение-нагрев</t>
    </r>
  </si>
  <si>
    <t>Серия Comfort</t>
  </si>
  <si>
    <t>SL</t>
  </si>
  <si>
    <t>Серия Breeze</t>
  </si>
  <si>
    <t>BL</t>
  </si>
  <si>
    <t>BL-7 Breeze</t>
  </si>
  <si>
    <t>BL-9 Breeze</t>
  </si>
  <si>
    <t>BL-12 Breeze</t>
  </si>
  <si>
    <t>BL-18 Breeze</t>
  </si>
  <si>
    <t>BL-24 Breeze</t>
  </si>
  <si>
    <t>MC</t>
  </si>
  <si>
    <t>MC-9 Cristal</t>
  </si>
  <si>
    <t>MC-7 Cristal</t>
  </si>
  <si>
    <t>MC-12 Cristal</t>
  </si>
  <si>
    <t>MC-18 Cristal</t>
  </si>
  <si>
    <t>MC-24 Cristal</t>
  </si>
  <si>
    <t>MC-28 Cristal</t>
  </si>
  <si>
    <t>Серия Cristal</t>
  </si>
  <si>
    <t>Серия Inverter</t>
  </si>
  <si>
    <t>EM</t>
  </si>
  <si>
    <t>EM-9</t>
  </si>
  <si>
    <t>EM-12</t>
  </si>
  <si>
    <t>EM-18</t>
  </si>
  <si>
    <t>MG</t>
  </si>
  <si>
    <t>MG-9</t>
  </si>
  <si>
    <t>MG-12</t>
  </si>
  <si>
    <t>Серия Мобильная</t>
  </si>
  <si>
    <t>Кондиционер мобильный</t>
  </si>
  <si>
    <t>Серия PK</t>
  </si>
  <si>
    <t>Серия PN</t>
  </si>
  <si>
    <t>Серия PL</t>
  </si>
  <si>
    <t>PL</t>
  </si>
  <si>
    <t>PN</t>
  </si>
  <si>
    <t>PK</t>
  </si>
  <si>
    <t>ВЦ 315 ПН</t>
  </si>
  <si>
    <t>OASIS</t>
  </si>
  <si>
    <t xml:space="preserve">ПЭН AKO- 30 w/m. </t>
  </si>
  <si>
    <t>Нагреватель картера ТЭН</t>
  </si>
  <si>
    <t xml:space="preserve"> TCH 30</t>
  </si>
  <si>
    <t>BCVP-114 N</t>
  </si>
  <si>
    <t xml:space="preserve"> R-410 BCOH-N</t>
  </si>
  <si>
    <t>R-410 BCOL-N</t>
  </si>
  <si>
    <t>Разбортовка с труборасш.</t>
  </si>
  <si>
    <t>GT-174 (4-28мм)</t>
  </si>
  <si>
    <t>Штуцер 3/8"х1/2" SAE RU</t>
  </si>
  <si>
    <t xml:space="preserve">3/4x3/4 SAE U2-12 </t>
  </si>
  <si>
    <t>5/8"х5/8" SAE U2-10</t>
  </si>
  <si>
    <t>Ультрафиолетовый течеискатель</t>
  </si>
  <si>
    <t>BC-UV-L-50</t>
  </si>
  <si>
    <t>Универсальный сервисный ключ для золотников</t>
  </si>
  <si>
    <t>Универс.сервисный ключ для выкруч. Золотников</t>
  </si>
  <si>
    <t>Цифровой термометр (со щупом-иглой из нерж.ст)</t>
  </si>
  <si>
    <t>Цифровой портативный термометр</t>
  </si>
  <si>
    <t>35 mf 370 V</t>
  </si>
  <si>
    <t>50 mf 370 V</t>
  </si>
  <si>
    <t>60 mf 370 V</t>
  </si>
  <si>
    <t>30 mf 370 V</t>
  </si>
  <si>
    <t>25 mf 400V</t>
  </si>
  <si>
    <t>20 mf 400 V</t>
  </si>
  <si>
    <t>40 mf 370 V</t>
  </si>
  <si>
    <t>45 mf 370 V</t>
  </si>
  <si>
    <t>Датчик перепада давления</t>
  </si>
  <si>
    <t>DTV-500</t>
  </si>
  <si>
    <t>SSH-I076BE</t>
  </si>
  <si>
    <t>SSH-I096BE</t>
  </si>
  <si>
    <t>SSH-I126BE</t>
  </si>
  <si>
    <t>SSH-P076DC</t>
  </si>
  <si>
    <t>SSH-P096DC</t>
  </si>
  <si>
    <t>SSH-P126DC</t>
  </si>
  <si>
    <t>SSH-P186DC</t>
  </si>
  <si>
    <t>Prestige 2015</t>
  </si>
  <si>
    <t>SRH-PM364DC</t>
  </si>
  <si>
    <t>SSH-L096DC</t>
  </si>
  <si>
    <t>Plazma</t>
  </si>
  <si>
    <t>SSH-L126DC</t>
  </si>
  <si>
    <t xml:space="preserve">ION </t>
  </si>
  <si>
    <t xml:space="preserve">Prestige 2014 </t>
  </si>
  <si>
    <t>Гайка 3/4 NS4/18</t>
  </si>
  <si>
    <t>Штуцер 5/8"х3/4" SAE RU</t>
  </si>
  <si>
    <t>Штуцер 1/4"х1/4"SAE U2-4</t>
  </si>
  <si>
    <t>Дренаж гофрированный</t>
  </si>
  <si>
    <t>16 мм</t>
  </si>
  <si>
    <t>ELEСTROTEST</t>
  </si>
  <si>
    <t>CL-7 Comfort</t>
  </si>
  <si>
    <t>CL-9 Comfort</t>
  </si>
  <si>
    <t>CL-12 Comfort</t>
  </si>
  <si>
    <t>CL-18 Comfort</t>
  </si>
  <si>
    <t>CL-24 Comfort</t>
  </si>
  <si>
    <t>Прямоугольные зонты из оцинкованной стали</t>
  </si>
  <si>
    <t>Коэффициент:</t>
  </si>
  <si>
    <t>№</t>
  </si>
  <si>
    <t>Размер перехода</t>
  </si>
  <si>
    <t>Размер в кв.м.</t>
  </si>
  <si>
    <t>Итого кв.м.</t>
  </si>
  <si>
    <t>Сумма</t>
  </si>
  <si>
    <t>Ширина (А)</t>
  </si>
  <si>
    <t>Ширина</t>
  </si>
  <si>
    <t>Высота</t>
  </si>
  <si>
    <t>Зонт из оцинкованной стали</t>
  </si>
  <si>
    <t>Жироуловитель</t>
  </si>
  <si>
    <t>Бокс под Жироуловитель</t>
  </si>
  <si>
    <t>ширина</t>
  </si>
  <si>
    <t>высота</t>
  </si>
  <si>
    <t>Длина (пог.м.)</t>
  </si>
  <si>
    <t>размер кв.м.</t>
  </si>
  <si>
    <t>стоимость за 1шт.</t>
  </si>
  <si>
    <t>Доставка по Кавказким Минеральным Водам бесплатно!!!</t>
  </si>
  <si>
    <t xml:space="preserve">Пристенные прямоугольные Зонты из нержавеющей стали </t>
  </si>
  <si>
    <t>Оцинковка 0,7</t>
  </si>
  <si>
    <t>Оцинковка 1,0</t>
  </si>
  <si>
    <t>Нержавейка 430 - 0,8</t>
  </si>
  <si>
    <t>Размер изделия</t>
  </si>
  <si>
    <t>Кол-во зонтов</t>
  </si>
  <si>
    <t>Размер зонта кв.м.</t>
  </si>
  <si>
    <t>Размер Кассет кв.м.</t>
  </si>
  <si>
    <t>Стоимость зонт за 1 шт.</t>
  </si>
  <si>
    <t>Стоимость кассет за 1 шт.</t>
  </si>
  <si>
    <t>Длина</t>
  </si>
  <si>
    <t>зонт пристенный</t>
  </si>
  <si>
    <t xml:space="preserve">Островные прямоугольные Зонты из нержавеющей стали </t>
  </si>
  <si>
    <t xml:space="preserve">Зонт островной </t>
  </si>
  <si>
    <t>Наружний блок</t>
  </si>
  <si>
    <t>2MSHD14A</t>
  </si>
  <si>
    <t>2MSHD18A</t>
  </si>
  <si>
    <t>2MSHD24A</t>
  </si>
  <si>
    <t>3MSHD24A</t>
  </si>
  <si>
    <t>4MSHD28A</t>
  </si>
  <si>
    <t>5MSHD42A</t>
  </si>
  <si>
    <t>KRMS07A</t>
  </si>
  <si>
    <t>KRMS09A</t>
  </si>
  <si>
    <t>KRMS12A</t>
  </si>
  <si>
    <t>KRMS18A</t>
  </si>
  <si>
    <t xml:space="preserve"> Мульти-сплит произвольной комплектации Канальные внутренние блоки Pioneer (Inverter)</t>
  </si>
  <si>
    <t xml:space="preserve"> Мульти-сплит произвольной комплектации внутренний блок Pioneer (Inverter)</t>
  </si>
  <si>
    <t xml:space="preserve">Мульти-сплит произвольной комплектации наружний блок Pioneer (Inverter) , охлаждение-нагрев </t>
  </si>
  <si>
    <t>KDMS09A</t>
  </si>
  <si>
    <t>KDMS12A</t>
  </si>
  <si>
    <t>KDMS18A</t>
  </si>
  <si>
    <t xml:space="preserve"> Мульти-сплит произвольной комплектации Кассетные внутренние блоки Pioneer (Inverter)</t>
  </si>
  <si>
    <t>Внутренний блок кассетный</t>
  </si>
  <si>
    <t>Внутренний блок настенный</t>
  </si>
  <si>
    <t>Внутренний блок канальный</t>
  </si>
  <si>
    <t>KCMS12A/MBM03</t>
  </si>
  <si>
    <t>KCMS18A/MBM03</t>
  </si>
  <si>
    <t>KCMS24A/MBM04</t>
  </si>
  <si>
    <t xml:space="preserve">                VRF Pioneer. Наружные блоки (Inverter) </t>
  </si>
  <si>
    <t>VRF наружний блок</t>
  </si>
  <si>
    <t>KGV160W</t>
  </si>
  <si>
    <t>KGV224W</t>
  </si>
  <si>
    <t>KGV280W</t>
  </si>
  <si>
    <t>KGV335W</t>
  </si>
  <si>
    <t>KGV400W</t>
  </si>
  <si>
    <t>KGV450W</t>
  </si>
  <si>
    <t xml:space="preserve">                 VRF Pioneer. Настенные внутренние блоки </t>
  </si>
  <si>
    <t>VRF внутренний блок  настенный</t>
  </si>
  <si>
    <t>KFRV22GN</t>
  </si>
  <si>
    <t>KFRV28GN</t>
  </si>
  <si>
    <t>KFRV36GN</t>
  </si>
  <si>
    <t>KFRV45GN</t>
  </si>
  <si>
    <t>KFRV56GN</t>
  </si>
  <si>
    <t>KFRV71GN</t>
  </si>
  <si>
    <t xml:space="preserve">                 VRF Pioneer. Канальные внутренние блоки </t>
  </si>
  <si>
    <t>VRF внутренний блок канальный</t>
  </si>
  <si>
    <t>KFDV22UW</t>
  </si>
  <si>
    <t>KFDV28UW</t>
  </si>
  <si>
    <t>KFDV36UW</t>
  </si>
  <si>
    <t>KFDV56UW</t>
  </si>
  <si>
    <t>KFDV71UW</t>
  </si>
  <si>
    <t>KFDV224UW</t>
  </si>
  <si>
    <t>KFDV280UW</t>
  </si>
  <si>
    <t xml:space="preserve">                 VRF Pioneer. Кассетные внутренние блоки </t>
  </si>
  <si>
    <t>VRF внутренний блок кассетный</t>
  </si>
  <si>
    <t>KFCV22CW/MBV02CW</t>
  </si>
  <si>
    <t>KFCV28CW/MBV02CW</t>
  </si>
  <si>
    <t>KFCV36CW/MBV02CW</t>
  </si>
  <si>
    <t>KFCV45CW/MBV02CW</t>
  </si>
  <si>
    <t>KFCV56AW/MBV01AW</t>
  </si>
  <si>
    <t>KFCV71AW/MBV01AW</t>
  </si>
  <si>
    <t>KFCV90AW/MBV01AW</t>
  </si>
  <si>
    <t>KFCV112AW/MBV01AW</t>
  </si>
  <si>
    <t>KFCV140AW/MBV01AW</t>
  </si>
  <si>
    <t xml:space="preserve">                 VRF Pioneer. Универсальные внутренние блоки </t>
  </si>
  <si>
    <t>VRF внутренний блок универсальный</t>
  </si>
  <si>
    <t>KFFV50UW</t>
  </si>
  <si>
    <t>KFFV71UW</t>
  </si>
  <si>
    <t>KFFV140UW</t>
  </si>
  <si>
    <t>Настенный</t>
  </si>
  <si>
    <t xml:space="preserve">                 VRF Pioneer. Пульты управления </t>
  </si>
  <si>
    <t>VRF пульт управления</t>
  </si>
  <si>
    <t>Z-50</t>
  </si>
  <si>
    <t>COM-30</t>
  </si>
  <si>
    <t>CE-51</t>
  </si>
  <si>
    <t>Расходные материалы</t>
  </si>
  <si>
    <t>Кондиционеры SHIVAKI</t>
  </si>
  <si>
    <t>ВЕНТИЛЯЦИЯ</t>
  </si>
  <si>
    <t>Кондиционеры AKVILON</t>
  </si>
  <si>
    <t>Кондиционеры OASIS</t>
  </si>
  <si>
    <t>Кондиционеры PIONEER</t>
  </si>
  <si>
    <t>Кондиционеры PIONEER MULTI</t>
  </si>
  <si>
    <t>Кондиционеры PIONEER VRF</t>
  </si>
  <si>
    <t>Вентиляция бытовая VENTS</t>
  </si>
  <si>
    <t>Автоматика ELECTROTEST</t>
  </si>
  <si>
    <t>Кондицоинеры DAIKIN</t>
  </si>
  <si>
    <t>КОНДИЦИОНИРОВАНИЕ</t>
  </si>
  <si>
    <t>Вентиляторы RUCK</t>
  </si>
  <si>
    <t>Вентиляция VTS</t>
  </si>
  <si>
    <t>Шумоглушители DIVT</t>
  </si>
  <si>
    <t>Фильтра DIVT</t>
  </si>
  <si>
    <t>Фильтра DIVT под VTS</t>
  </si>
  <si>
    <t>Зонт пристенный из нержавеющей стали DIVT</t>
  </si>
  <si>
    <t>Зонт островной из нержавеющей стали DIVT</t>
  </si>
  <si>
    <t>Зонт островной из оцинкованной стали DIVT</t>
  </si>
  <si>
    <t>ОТОПЛЕНИЕ</t>
  </si>
  <si>
    <t>Воздушное отопление VTS</t>
  </si>
  <si>
    <r>
      <rPr>
        <b/>
        <sz val="12"/>
        <rFont val="Arial Cyr"/>
        <charset val="204"/>
      </rPr>
      <t xml:space="preserve">ВНИМАНИЕ! </t>
    </r>
    <r>
      <rPr>
        <sz val="10"/>
        <rFont val="Arial Cyr"/>
        <charset val="204"/>
      </rPr>
      <t>Для определения уровня цены, необходимо прописать курс ДОЛЛАРА и ЕВРО по курсу ЦБ, также заполните ячейку "скидка", размер скидки уточняйте у Вашего менеджера.</t>
    </r>
  </si>
  <si>
    <t>г.Пятигорск, Черкесское шоссе 4, территория ТК "Автотрейдиг", 8(919) 753-1111 отдел продаж                                         
e-mail: ovikom26@mail.ru   89197531111@mail.ru, сайт: www.ovikom.su</t>
  </si>
  <si>
    <t>Высота (пог.м.) (L)</t>
  </si>
  <si>
    <t>Глубина (В)</t>
  </si>
  <si>
    <t>Кабель-канал</t>
  </si>
  <si>
    <t>Воздушно-отопительный агрегат</t>
  </si>
  <si>
    <t>VOLCANO VR1</t>
  </si>
  <si>
    <t>VOLCANO VR2</t>
  </si>
  <si>
    <t>L-струи</t>
  </si>
  <si>
    <t>до 25 м</t>
  </si>
  <si>
    <t>10-30кВт</t>
  </si>
  <si>
    <t>30-60кВт</t>
  </si>
  <si>
    <t>до 14 м</t>
  </si>
  <si>
    <t>3-20кВт</t>
  </si>
  <si>
    <t xml:space="preserve">     VOLCANO VR mini</t>
  </si>
  <si>
    <t>DEFENDER 100 WHN</t>
  </si>
  <si>
    <t>DEFENDER 150WHN</t>
  </si>
  <si>
    <t>DEFENDER 200 WHN</t>
  </si>
  <si>
    <t>DEFENDER 100 EHN</t>
  </si>
  <si>
    <t>DEFENDER 150 EHN</t>
  </si>
  <si>
    <t>DEFENDER 200 EHN</t>
  </si>
  <si>
    <t>Высокопроизводительный энергоэкономичный вентилятор от 6 до 13,5 кВт</t>
  </si>
  <si>
    <t>Высокопроизводительный диаметральный вентилятор от 7,5 до 28 кВт</t>
  </si>
  <si>
    <t>Монтажная консоль</t>
  </si>
  <si>
    <t>VOLCANO VR</t>
  </si>
  <si>
    <t>VOLCANO mini</t>
  </si>
  <si>
    <t>TR 010</t>
  </si>
  <si>
    <t>RDE 10/1</t>
  </si>
  <si>
    <t>Контроллер температуры</t>
  </si>
  <si>
    <t>Клапан двухходовой с сервоприводом</t>
  </si>
  <si>
    <t>Воздушно-отопительный агрегат VOLCANO VR1/VR2</t>
  </si>
  <si>
    <t>Воздушно-отопительный агрегат VOLCANO mini</t>
  </si>
  <si>
    <t>VR mini (ARW 0,6/1)</t>
  </si>
  <si>
    <t>VR (ARW 3,0/2)</t>
  </si>
  <si>
    <t>Комплект монтажных креплений, клапан и регулятор для DEFENDER</t>
  </si>
  <si>
    <t>DR100</t>
  </si>
  <si>
    <t>DR150</t>
  </si>
  <si>
    <t>DR200</t>
  </si>
  <si>
    <t>Настенный регулятор</t>
  </si>
  <si>
    <t>DX</t>
  </si>
  <si>
    <t xml:space="preserve">Новая автоматика </t>
  </si>
  <si>
    <t>Контроллер</t>
  </si>
  <si>
    <t>HMI VR 0-10B</t>
  </si>
  <si>
    <t>ARWE3.0</t>
  </si>
  <si>
    <t>Комнатный датчик</t>
  </si>
  <si>
    <t>NTC</t>
  </si>
  <si>
    <t>Комплект монтажных креплений</t>
  </si>
  <si>
    <t xml:space="preserve">Стоимость за 1 шт. </t>
  </si>
  <si>
    <t>Со Скидкой</t>
  </si>
  <si>
    <t>В Исходный Прайс</t>
  </si>
  <si>
    <t>Жироуловитель Сетчатый (5 слоев)</t>
  </si>
  <si>
    <t>Жироуловитель Сетчатый (3 слоя)</t>
  </si>
  <si>
    <t>ПРАЙС от 06.05.2015 г.</t>
  </si>
  <si>
    <t>R103 (от 3 до 16 мм)</t>
  </si>
  <si>
    <t>Флюс для пайки твердыми припоями</t>
  </si>
  <si>
    <t>FH 10 ,0, 100kg</t>
  </si>
  <si>
    <t>R-134 13,6 кг</t>
  </si>
  <si>
    <t xml:space="preserve">6/6 (2м) </t>
  </si>
  <si>
    <t xml:space="preserve">10/6 (2м) </t>
  </si>
  <si>
    <t xml:space="preserve">12/6 (2м)  </t>
  </si>
  <si>
    <t xml:space="preserve">15/6 (2м) </t>
  </si>
  <si>
    <t xml:space="preserve"> 18/6 (2м)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</si>
</sst>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0&quot;кВт&quot;"/>
  </numFmts>
  <fonts count="55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8"/>
      <name val="Tahoma"/>
      <family val="2"/>
      <charset val="204"/>
    </font>
    <font>
      <sz val="8"/>
      <name val="Tahoma"/>
      <family val="2"/>
      <charset val="204"/>
    </font>
    <font>
      <sz val="10"/>
      <name val="Arial Cyr"/>
      <charset val="204"/>
    </font>
    <font>
      <sz val="12"/>
      <name val="Tahoma"/>
      <family val="2"/>
      <charset val="204"/>
    </font>
    <font>
      <sz val="12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name val="Arial"/>
      <family val="2"/>
      <charset val="204"/>
    </font>
    <font>
      <b/>
      <sz val="11"/>
      <name val="Times New Roman"/>
      <family val="1"/>
      <charset val="204"/>
    </font>
    <font>
      <sz val="12"/>
      <name val="Arial"/>
      <family val="2"/>
      <charset val="204"/>
    </font>
    <font>
      <b/>
      <sz val="12"/>
      <color indexed="8"/>
      <name val="Times New Roman"/>
      <family val="1"/>
      <charset val="204"/>
    </font>
    <font>
      <sz val="9"/>
      <name val="Times New Roman"/>
      <family val="1"/>
      <charset val="204"/>
    </font>
    <font>
      <sz val="11"/>
      <name val="Times New Roman"/>
      <family val="1"/>
      <charset val="204"/>
    </font>
    <font>
      <b/>
      <sz val="12"/>
      <name val="Tahoma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2"/>
      <color theme="7" tint="-0.249977111117893"/>
      <name val="Times New Roman"/>
      <family val="1"/>
      <charset val="204"/>
    </font>
    <font>
      <b/>
      <sz val="72"/>
      <color theme="7" tint="-0.249977111117893"/>
      <name val="Times New Roman"/>
      <family val="1"/>
      <charset val="204"/>
    </font>
    <font>
      <b/>
      <sz val="48"/>
      <color theme="7" tint="-0.249977111117893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theme="1"/>
      <name val="Arial Narrow"/>
      <family val="2"/>
      <charset val="204"/>
    </font>
    <font>
      <b/>
      <sz val="12"/>
      <color theme="1"/>
      <name val="Times New Roman"/>
      <family val="1"/>
      <charset val="204"/>
    </font>
    <font>
      <b/>
      <sz val="72"/>
      <color theme="1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b/>
      <sz val="48"/>
      <color theme="7" tint="-0.249977111117893"/>
      <name val="Arial Black"/>
      <family val="2"/>
      <charset val="204"/>
    </font>
    <font>
      <b/>
      <sz val="12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48"/>
      <color theme="7" tint="-0.249977111117893"/>
      <name val="Times New Roman"/>
      <family val="1"/>
      <charset val="204"/>
    </font>
    <font>
      <sz val="12"/>
      <color theme="7" tint="-0.249977111117893"/>
      <name val="Times New Roman"/>
      <family val="1"/>
      <charset val="204"/>
    </font>
    <font>
      <b/>
      <sz val="72"/>
      <color theme="7" tint="-0.249977111117893"/>
      <name val="Arial Black"/>
      <family val="2"/>
      <charset val="204"/>
    </font>
    <font>
      <b/>
      <sz val="28"/>
      <color theme="1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1"/>
      <color theme="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3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sz val="14"/>
      <name val="Tahoma"/>
      <family val="2"/>
      <charset val="204"/>
    </font>
    <font>
      <sz val="12"/>
      <color theme="0"/>
      <name val="Times New Roman"/>
      <family val="1"/>
      <charset val="204"/>
    </font>
    <font>
      <b/>
      <sz val="13"/>
      <color theme="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u/>
      <sz val="11"/>
      <color theme="1"/>
      <name val="Calibri"/>
      <family val="2"/>
      <charset val="204"/>
      <scheme val="minor"/>
    </font>
    <font>
      <b/>
      <sz val="22"/>
      <name val="Arial Cyr"/>
      <charset val="204"/>
    </font>
    <font>
      <u/>
      <sz val="10"/>
      <color theme="10"/>
      <name val="Arial Cyr"/>
      <charset val="204"/>
    </font>
    <font>
      <u/>
      <sz val="16"/>
      <name val="Arial Cyr"/>
      <charset val="204"/>
    </font>
    <font>
      <b/>
      <sz val="10"/>
      <name val="Arial Cyr"/>
      <charset val="204"/>
    </font>
    <font>
      <u/>
      <sz val="14"/>
      <name val="Arial Cyr"/>
      <charset val="204"/>
    </font>
    <font>
      <b/>
      <sz val="12"/>
      <name val="Arial Cyr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indexed="49"/>
      </patternFill>
    </fill>
    <fill>
      <patternFill patternType="solid">
        <fgColor rgb="FF00B050"/>
        <bgColor indexed="64"/>
      </patternFill>
    </fill>
  </fills>
  <borders count="5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ck">
        <color rgb="FF002060"/>
      </bottom>
      <diagonal/>
    </border>
    <border>
      <left style="thick">
        <color rgb="FFFFC000"/>
      </left>
      <right/>
      <top style="thick">
        <color rgb="FFFFC000"/>
      </top>
      <bottom style="thin">
        <color theme="1"/>
      </bottom>
      <diagonal/>
    </border>
    <border>
      <left/>
      <right/>
      <top style="thick">
        <color rgb="FFFFC000"/>
      </top>
      <bottom style="thin">
        <color theme="1"/>
      </bottom>
      <diagonal/>
    </border>
    <border>
      <left/>
      <right style="thick">
        <color rgb="FFFFC000"/>
      </right>
      <top style="thick">
        <color rgb="FFFFC000"/>
      </top>
      <bottom style="thin">
        <color theme="1"/>
      </bottom>
      <diagonal/>
    </border>
    <border>
      <left style="thick">
        <color rgb="FFFFC000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ck">
        <color rgb="FFFFC000"/>
      </right>
      <top style="thin">
        <color theme="1"/>
      </top>
      <bottom style="thin">
        <color theme="1"/>
      </bottom>
      <diagonal/>
    </border>
    <border>
      <left style="thick">
        <color rgb="FFFFC000"/>
      </left>
      <right/>
      <top style="thin">
        <color theme="1"/>
      </top>
      <bottom style="thick">
        <color rgb="FFFFC000"/>
      </bottom>
      <diagonal/>
    </border>
    <border>
      <left/>
      <right/>
      <top style="thin">
        <color theme="1"/>
      </top>
      <bottom style="thick">
        <color rgb="FFFFC000"/>
      </bottom>
      <diagonal/>
    </border>
    <border>
      <left/>
      <right style="thick">
        <color rgb="FFFFC000"/>
      </right>
      <top style="thin">
        <color theme="1"/>
      </top>
      <bottom style="thick">
        <color rgb="FFFFC000"/>
      </bottom>
      <diagonal/>
    </border>
    <border>
      <left style="thick">
        <color rgb="FFFF0000"/>
      </left>
      <right/>
      <top style="thick">
        <color rgb="FFFF0000"/>
      </top>
      <bottom style="thin">
        <color auto="1"/>
      </bottom>
      <diagonal/>
    </border>
    <border>
      <left/>
      <right/>
      <top style="thick">
        <color rgb="FFFF0000"/>
      </top>
      <bottom style="thin">
        <color auto="1"/>
      </bottom>
      <diagonal/>
    </border>
    <border>
      <left/>
      <right style="thick">
        <color rgb="FFFF0000"/>
      </right>
      <top style="thick">
        <color rgb="FFFF0000"/>
      </top>
      <bottom style="thin">
        <color auto="1"/>
      </bottom>
      <diagonal/>
    </border>
    <border>
      <left style="thick">
        <color rgb="FFFF0000"/>
      </left>
      <right/>
      <top style="thin">
        <color auto="1"/>
      </top>
      <bottom style="thick">
        <color rgb="FFFF0000"/>
      </bottom>
      <diagonal/>
    </border>
    <border>
      <left/>
      <right/>
      <top style="thin">
        <color auto="1"/>
      </top>
      <bottom style="thick">
        <color rgb="FFFF0000"/>
      </bottom>
      <diagonal/>
    </border>
    <border>
      <left/>
      <right style="thick">
        <color rgb="FFFF0000"/>
      </right>
      <top style="thin">
        <color auto="1"/>
      </top>
      <bottom style="thick">
        <color rgb="FFFF0000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ck">
        <color rgb="FF002060"/>
      </bottom>
      <diagonal/>
    </border>
    <border>
      <left style="thick">
        <color rgb="FF002060"/>
      </left>
      <right/>
      <top style="thick">
        <color rgb="FF002060"/>
      </top>
      <bottom style="thin">
        <color auto="1"/>
      </bottom>
      <diagonal/>
    </border>
    <border>
      <left/>
      <right/>
      <top style="thick">
        <color rgb="FF002060"/>
      </top>
      <bottom style="thin">
        <color auto="1"/>
      </bottom>
      <diagonal/>
    </border>
    <border>
      <left/>
      <right style="thick">
        <color rgb="FF002060"/>
      </right>
      <top style="thick">
        <color rgb="FF002060"/>
      </top>
      <bottom style="thin">
        <color auto="1"/>
      </bottom>
      <diagonal/>
    </border>
    <border>
      <left style="thick">
        <color rgb="FF002060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ck">
        <color rgb="FF002060"/>
      </right>
      <top style="thin">
        <color auto="1"/>
      </top>
      <bottom style="thin">
        <color auto="1"/>
      </bottom>
      <diagonal/>
    </border>
    <border>
      <left style="thick">
        <color rgb="FF002060"/>
      </left>
      <right/>
      <top style="thin">
        <color auto="1"/>
      </top>
      <bottom style="thick">
        <color rgb="FF002060"/>
      </bottom>
      <diagonal/>
    </border>
    <border>
      <left/>
      <right/>
      <top style="thin">
        <color auto="1"/>
      </top>
      <bottom style="thick">
        <color rgb="FF002060"/>
      </bottom>
      <diagonal/>
    </border>
    <border>
      <left/>
      <right style="thick">
        <color rgb="FF002060"/>
      </right>
      <top style="thin">
        <color auto="1"/>
      </top>
      <bottom style="thick">
        <color rgb="FF00206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>
      <alignment vertical="top"/>
    </xf>
    <xf numFmtId="0" fontId="5" fillId="0" borderId="0"/>
    <xf numFmtId="0" fontId="17" fillId="0" borderId="0"/>
    <xf numFmtId="0" fontId="2" fillId="0" borderId="0"/>
    <xf numFmtId="0" fontId="48" fillId="0" borderId="0" applyNumberFormat="0" applyFill="0" applyBorder="0" applyAlignment="0" applyProtection="0">
      <alignment vertical="top"/>
    </xf>
  </cellStyleXfs>
  <cellXfs count="298">
    <xf numFmtId="0" fontId="0" fillId="0" borderId="0" xfId="0" applyAlignment="1"/>
    <xf numFmtId="0" fontId="4" fillId="0" borderId="0" xfId="0" applyFont="1" applyAlignment="1"/>
    <xf numFmtId="0" fontId="4" fillId="0" borderId="0" xfId="0" applyFont="1" applyFill="1" applyAlignment="1"/>
    <xf numFmtId="2" fontId="7" fillId="0" borderId="1" xfId="0" applyNumberFormat="1" applyFont="1" applyFill="1" applyBorder="1" applyAlignment="1">
      <alignment horizontal="center" vertical="center"/>
    </xf>
    <xf numFmtId="1" fontId="4" fillId="0" borderId="0" xfId="0" applyNumberFormat="1" applyFont="1" applyAlignment="1"/>
    <xf numFmtId="0" fontId="8" fillId="0" borderId="1" xfId="0" applyFont="1" applyBorder="1" applyAlignment="1">
      <alignment horizontal="center" vertical="center" wrapText="1"/>
    </xf>
    <xf numFmtId="0" fontId="3" fillId="0" borderId="0" xfId="0" applyFont="1" applyAlignment="1"/>
    <xf numFmtId="2" fontId="7" fillId="2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2" fontId="7" fillId="2" borderId="2" xfId="0" applyNumberFormat="1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0" fontId="4" fillId="0" borderId="0" xfId="0" applyNumberFormat="1" applyFont="1" applyAlignment="1"/>
    <xf numFmtId="0" fontId="7" fillId="2" borderId="1" xfId="0" applyNumberFormat="1" applyFont="1" applyFill="1" applyBorder="1" applyAlignment="1">
      <alignment horizontal="center" vertical="center"/>
    </xf>
    <xf numFmtId="1" fontId="7" fillId="2" borderId="1" xfId="0" applyNumberFormat="1" applyFont="1" applyFill="1" applyBorder="1" applyAlignment="1">
      <alignment horizontal="center" vertical="center"/>
    </xf>
    <xf numFmtId="1" fontId="7" fillId="2" borderId="2" xfId="0" applyNumberFormat="1" applyFont="1" applyFill="1" applyBorder="1" applyAlignment="1">
      <alignment horizontal="center" vertical="center"/>
    </xf>
    <xf numFmtId="164" fontId="7" fillId="2" borderId="3" xfId="0" applyNumberFormat="1" applyFont="1" applyFill="1" applyBorder="1" applyAlignment="1">
      <alignment horizontal="center" vertical="center"/>
    </xf>
    <xf numFmtId="164" fontId="7" fillId="2" borderId="4" xfId="0" applyNumberFormat="1" applyFont="1" applyFill="1" applyBorder="1" applyAlignment="1">
      <alignment horizontal="center" vertical="center"/>
    </xf>
    <xf numFmtId="164" fontId="7" fillId="2" borderId="5" xfId="0" applyNumberFormat="1" applyFont="1" applyFill="1" applyBorder="1" applyAlignment="1">
      <alignment horizontal="center" vertical="center"/>
    </xf>
    <xf numFmtId="0" fontId="8" fillId="0" borderId="6" xfId="0" applyFont="1" applyBorder="1" applyAlignment="1">
      <alignment horizontal="center" vertical="center" wrapText="1"/>
    </xf>
    <xf numFmtId="1" fontId="7" fillId="2" borderId="7" xfId="0" applyNumberFormat="1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164" fontId="7" fillId="2" borderId="8" xfId="0" applyNumberFormat="1" applyFont="1" applyFill="1" applyBorder="1" applyAlignment="1">
      <alignment horizontal="center" vertical="center"/>
    </xf>
    <xf numFmtId="164" fontId="7" fillId="2" borderId="6" xfId="0" applyNumberFormat="1" applyFont="1" applyFill="1" applyBorder="1" applyAlignment="1">
      <alignment horizontal="center" vertical="center"/>
    </xf>
    <xf numFmtId="164" fontId="7" fillId="2" borderId="9" xfId="0" applyNumberFormat="1" applyFont="1" applyFill="1" applyBorder="1" applyAlignment="1">
      <alignment horizontal="center" vertical="center"/>
    </xf>
    <xf numFmtId="164" fontId="7" fillId="2" borderId="10" xfId="0" applyNumberFormat="1" applyFont="1" applyFill="1" applyBorder="1" applyAlignment="1">
      <alignment horizontal="center" vertical="center"/>
    </xf>
    <xf numFmtId="164" fontId="7" fillId="2" borderId="12" xfId="0" applyNumberFormat="1" applyFont="1" applyFill="1" applyBorder="1" applyAlignment="1">
      <alignment horizontal="center" vertical="center"/>
    </xf>
    <xf numFmtId="164" fontId="7" fillId="2" borderId="13" xfId="0" applyNumberFormat="1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/>
    </xf>
    <xf numFmtId="164" fontId="7" fillId="2" borderId="14" xfId="0" applyNumberFormat="1" applyFont="1" applyFill="1" applyBorder="1" applyAlignment="1">
      <alignment horizontal="center" vertical="center"/>
    </xf>
    <xf numFmtId="49" fontId="7" fillId="2" borderId="14" xfId="0" applyNumberFormat="1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horizontal="center" vertical="center"/>
    </xf>
    <xf numFmtId="0" fontId="4" fillId="2" borderId="0" xfId="0" applyFont="1" applyFill="1" applyAlignment="1"/>
    <xf numFmtId="0" fontId="19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1" fontId="9" fillId="0" borderId="0" xfId="0" applyNumberFormat="1" applyFont="1" applyFill="1" applyBorder="1" applyAlignment="1">
      <alignment horizontal="center" vertical="center"/>
    </xf>
    <xf numFmtId="0" fontId="9" fillId="0" borderId="0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1" fontId="7" fillId="0" borderId="1" xfId="0" applyNumberFormat="1" applyFont="1" applyFill="1" applyBorder="1" applyAlignment="1">
      <alignment horizontal="center" vertical="center"/>
    </xf>
    <xf numFmtId="1" fontId="7" fillId="0" borderId="6" xfId="0" applyNumberFormat="1" applyFont="1" applyFill="1" applyBorder="1" applyAlignment="1">
      <alignment horizontal="center" vertical="center"/>
    </xf>
    <xf numFmtId="2" fontId="10" fillId="2" borderId="1" xfId="0" applyNumberFormat="1" applyFont="1" applyFill="1" applyBorder="1" applyAlignment="1">
      <alignment horizontal="center" vertical="center"/>
    </xf>
    <xf numFmtId="165" fontId="10" fillId="2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165" fontId="12" fillId="2" borderId="1" xfId="0" applyNumberFormat="1" applyFont="1" applyFill="1" applyBorder="1" applyAlignment="1">
      <alignment horizontal="center" vertical="center"/>
    </xf>
    <xf numFmtId="165" fontId="21" fillId="0" borderId="1" xfId="1" applyNumberFormat="1" applyFont="1" applyFill="1" applyBorder="1" applyAlignment="1">
      <alignment horizontal="center"/>
    </xf>
    <xf numFmtId="2" fontId="7" fillId="3" borderId="15" xfId="0" applyNumberFormat="1" applyFont="1" applyFill="1" applyBorder="1" applyAlignment="1">
      <alignment horizontal="center" vertical="center"/>
    </xf>
    <xf numFmtId="0" fontId="9" fillId="3" borderId="1" xfId="0" applyFont="1" applyFill="1" applyBorder="1" applyAlignment="1">
      <alignment vertical="center"/>
    </xf>
    <xf numFmtId="0" fontId="9" fillId="3" borderId="16" xfId="0" applyFont="1" applyFill="1" applyBorder="1" applyAlignment="1">
      <alignment vertical="center"/>
    </xf>
    <xf numFmtId="2" fontId="11" fillId="3" borderId="15" xfId="0" applyNumberFormat="1" applyFont="1" applyFill="1" applyBorder="1" applyAlignment="1">
      <alignment horizontal="center" vertical="center"/>
    </xf>
    <xf numFmtId="0" fontId="11" fillId="3" borderId="15" xfId="0" applyFont="1" applyFill="1" applyBorder="1" applyAlignment="1">
      <alignment horizontal="center" vertical="center"/>
    </xf>
    <xf numFmtId="1" fontId="11" fillId="3" borderId="15" xfId="0" applyNumberFormat="1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17" xfId="0" applyFont="1" applyFill="1" applyBorder="1" applyAlignment="1">
      <alignment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left" vertical="center" wrapText="1"/>
    </xf>
    <xf numFmtId="0" fontId="21" fillId="0" borderId="1" xfId="1" applyFont="1" applyFill="1" applyBorder="1" applyAlignment="1">
      <alignment horizontal="center"/>
    </xf>
    <xf numFmtId="0" fontId="10" fillId="2" borderId="1" xfId="0" applyFont="1" applyFill="1" applyBorder="1" applyAlignment="1">
      <alignment horizontal="center"/>
    </xf>
    <xf numFmtId="0" fontId="12" fillId="2" borderId="1" xfId="0" applyFont="1" applyFill="1" applyBorder="1" applyAlignment="1">
      <alignment horizontal="center"/>
    </xf>
    <xf numFmtId="0" fontId="11" fillId="3" borderId="16" xfId="0" applyFont="1" applyFill="1" applyBorder="1" applyAlignment="1">
      <alignment horizontal="center" vertical="center" wrapText="1"/>
    </xf>
    <xf numFmtId="0" fontId="7" fillId="2" borderId="18" xfId="0" applyFont="1" applyFill="1" applyBorder="1" applyAlignment="1">
      <alignment horizontal="center" vertical="center"/>
    </xf>
    <xf numFmtId="0" fontId="7" fillId="2" borderId="19" xfId="0" applyFont="1" applyFill="1" applyBorder="1" applyAlignment="1">
      <alignment horizontal="center" vertical="center"/>
    </xf>
    <xf numFmtId="0" fontId="7" fillId="2" borderId="20" xfId="0" applyFont="1" applyFill="1" applyBorder="1" applyAlignment="1">
      <alignment horizontal="center" vertical="center"/>
    </xf>
    <xf numFmtId="0" fontId="7" fillId="2" borderId="21" xfId="0" applyFont="1" applyFill="1" applyBorder="1" applyAlignment="1">
      <alignment horizontal="center" vertical="center"/>
    </xf>
    <xf numFmtId="0" fontId="7" fillId="2" borderId="22" xfId="0" applyFont="1" applyFill="1" applyBorder="1" applyAlignment="1">
      <alignment horizontal="center" vertical="center"/>
    </xf>
    <xf numFmtId="0" fontId="7" fillId="2" borderId="23" xfId="0" applyFont="1" applyFill="1" applyBorder="1" applyAlignment="1">
      <alignment horizontal="center" vertical="center"/>
    </xf>
    <xf numFmtId="0" fontId="7" fillId="2" borderId="24" xfId="0" applyFont="1" applyFill="1" applyBorder="1" applyAlignment="1">
      <alignment horizontal="center" vertical="center"/>
    </xf>
    <xf numFmtId="0" fontId="7" fillId="2" borderId="25" xfId="0" applyFont="1" applyFill="1" applyBorder="1" applyAlignment="1">
      <alignment horizontal="center" vertical="center"/>
    </xf>
    <xf numFmtId="0" fontId="9" fillId="3" borderId="0" xfId="0" applyFont="1" applyFill="1" applyAlignment="1">
      <alignment horizontal="center"/>
    </xf>
    <xf numFmtId="0" fontId="7" fillId="2" borderId="26" xfId="0" applyFont="1" applyFill="1" applyBorder="1" applyAlignment="1">
      <alignment horizontal="center" vertical="center"/>
    </xf>
    <xf numFmtId="0" fontId="22" fillId="4" borderId="16" xfId="0" applyFont="1" applyFill="1" applyBorder="1" applyAlignment="1">
      <alignment vertical="center"/>
    </xf>
    <xf numFmtId="0" fontId="22" fillId="4" borderId="15" xfId="0" applyFont="1" applyFill="1" applyBorder="1" applyAlignment="1">
      <alignment vertical="center"/>
    </xf>
    <xf numFmtId="0" fontId="22" fillId="4" borderId="16" xfId="0" applyFont="1" applyFill="1" applyBorder="1" applyAlignment="1">
      <alignment horizontal="left" vertical="center"/>
    </xf>
    <xf numFmtId="0" fontId="23" fillId="4" borderId="15" xfId="0" applyFont="1" applyFill="1" applyBorder="1" applyAlignment="1">
      <alignment horizontal="left"/>
    </xf>
    <xf numFmtId="0" fontId="7" fillId="2" borderId="1" xfId="0" applyFont="1" applyFill="1" applyBorder="1" applyAlignment="1">
      <alignment horizontal="center" vertical="center"/>
    </xf>
    <xf numFmtId="1" fontId="7" fillId="3" borderId="16" xfId="0" applyNumberFormat="1" applyFont="1" applyFill="1" applyBorder="1" applyAlignment="1">
      <alignment vertical="center"/>
    </xf>
    <xf numFmtId="1" fontId="7" fillId="3" borderId="15" xfId="0" applyNumberFormat="1" applyFont="1" applyFill="1" applyBorder="1" applyAlignment="1">
      <alignment vertical="center"/>
    </xf>
    <xf numFmtId="0" fontId="7" fillId="2" borderId="1" xfId="0" applyFont="1" applyFill="1" applyBorder="1" applyAlignment="1">
      <alignment horizontal="center" vertical="center"/>
    </xf>
    <xf numFmtId="1" fontId="7" fillId="3" borderId="15" xfId="0" applyNumberFormat="1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center" vertical="center"/>
    </xf>
    <xf numFmtId="0" fontId="9" fillId="3" borderId="0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vertical="center"/>
    </xf>
    <xf numFmtId="0" fontId="11" fillId="3" borderId="16" xfId="0" applyFont="1" applyFill="1" applyBorder="1" applyAlignment="1">
      <alignment vertical="center"/>
    </xf>
    <xf numFmtId="2" fontId="7" fillId="3" borderId="16" xfId="0" applyNumberFormat="1" applyFont="1" applyFill="1" applyBorder="1" applyAlignment="1">
      <alignment vertical="center"/>
    </xf>
    <xf numFmtId="2" fontId="11" fillId="3" borderId="16" xfId="0" applyNumberFormat="1" applyFont="1" applyFill="1" applyBorder="1" applyAlignment="1">
      <alignment vertical="center"/>
    </xf>
    <xf numFmtId="0" fontId="27" fillId="3" borderId="0" xfId="1" applyFont="1" applyFill="1" applyBorder="1" applyAlignment="1">
      <alignment horizontal="left"/>
    </xf>
    <xf numFmtId="165" fontId="21" fillId="3" borderId="16" xfId="1" applyNumberFormat="1" applyFont="1" applyFill="1" applyBorder="1" applyAlignment="1"/>
    <xf numFmtId="165" fontId="21" fillId="3" borderId="15" xfId="1" applyNumberFormat="1" applyFont="1" applyFill="1" applyBorder="1" applyAlignment="1"/>
    <xf numFmtId="0" fontId="27" fillId="3" borderId="16" xfId="1" applyFont="1" applyFill="1" applyBorder="1" applyAlignment="1"/>
    <xf numFmtId="0" fontId="27" fillId="3" borderId="15" xfId="1" applyFont="1" applyFill="1" applyBorder="1" applyAlignment="1"/>
    <xf numFmtId="0" fontId="27" fillId="3" borderId="11" xfId="1" applyFont="1" applyFill="1" applyBorder="1" applyAlignment="1"/>
    <xf numFmtId="2" fontId="9" fillId="3" borderId="16" xfId="0" applyNumberFormat="1" applyFont="1" applyFill="1" applyBorder="1" applyAlignment="1">
      <alignment vertical="center"/>
    </xf>
    <xf numFmtId="2" fontId="9" fillId="3" borderId="15" xfId="0" applyNumberFormat="1" applyFont="1" applyFill="1" applyBorder="1" applyAlignment="1">
      <alignment vertical="center"/>
    </xf>
    <xf numFmtId="165" fontId="27" fillId="3" borderId="16" xfId="1" applyNumberFormat="1" applyFont="1" applyFill="1" applyBorder="1" applyAlignment="1"/>
    <xf numFmtId="165" fontId="27" fillId="3" borderId="15" xfId="1" applyNumberFormat="1" applyFont="1" applyFill="1" applyBorder="1" applyAlignment="1"/>
    <xf numFmtId="0" fontId="9" fillId="3" borderId="16" xfId="0" applyFont="1" applyFill="1" applyBorder="1" applyAlignment="1">
      <alignment vertical="center" wrapText="1"/>
    </xf>
    <xf numFmtId="0" fontId="9" fillId="3" borderId="15" xfId="0" applyFont="1" applyFill="1" applyBorder="1" applyAlignment="1">
      <alignment vertical="center" wrapText="1"/>
    </xf>
    <xf numFmtId="0" fontId="9" fillId="3" borderId="15" xfId="0" applyFont="1" applyFill="1" applyBorder="1" applyAlignment="1">
      <alignment vertical="center"/>
    </xf>
    <xf numFmtId="0" fontId="9" fillId="3" borderId="11" xfId="0" applyFont="1" applyFill="1" applyBorder="1" applyAlignment="1">
      <alignment vertical="center"/>
    </xf>
    <xf numFmtId="0" fontId="7" fillId="3" borderId="16" xfId="0" applyFont="1" applyFill="1" applyBorder="1" applyAlignment="1">
      <alignment vertical="center" wrapText="1"/>
    </xf>
    <xf numFmtId="0" fontId="7" fillId="3" borderId="15" xfId="0" applyFont="1" applyFill="1" applyBorder="1" applyAlignment="1">
      <alignment vertical="center" wrapText="1"/>
    </xf>
    <xf numFmtId="0" fontId="28" fillId="0" borderId="1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wrapText="1"/>
    </xf>
    <xf numFmtId="0" fontId="7" fillId="2" borderId="2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29" fillId="0" borderId="1" xfId="0" applyFont="1" applyBorder="1" applyAlignment="1">
      <alignment horizontal="center" wrapText="1"/>
    </xf>
    <xf numFmtId="1" fontId="29" fillId="0" borderId="1" xfId="0" applyNumberFormat="1" applyFont="1" applyBorder="1" applyAlignment="1">
      <alignment horizontal="center" vertical="center"/>
    </xf>
    <xf numFmtId="0" fontId="14" fillId="2" borderId="2" xfId="0" applyFont="1" applyFill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2" fontId="29" fillId="0" borderId="1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7" fillId="2" borderId="2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165" fontId="21" fillId="2" borderId="1" xfId="1" applyNumberFormat="1" applyFont="1" applyFill="1" applyBorder="1" applyAlignment="1">
      <alignment horizontal="center"/>
    </xf>
    <xf numFmtId="0" fontId="6" fillId="0" borderId="0" xfId="0" applyFont="1" applyFill="1" applyAlignment="1">
      <alignment horizontal="center" vertical="center"/>
    </xf>
    <xf numFmtId="0" fontId="16" fillId="0" borderId="0" xfId="0" applyFont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2" fontId="4" fillId="0" borderId="0" xfId="0" applyNumberFormat="1" applyFont="1" applyAlignment="1"/>
    <xf numFmtId="2" fontId="20" fillId="0" borderId="0" xfId="0" applyNumberFormat="1" applyFont="1" applyFill="1" applyBorder="1" applyAlignment="1">
      <alignment horizontal="center" vertical="center"/>
    </xf>
    <xf numFmtId="2" fontId="9" fillId="0" borderId="0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165" fontId="34" fillId="0" borderId="1" xfId="1" applyNumberFormat="1" applyFont="1" applyFill="1" applyBorder="1" applyAlignment="1">
      <alignment horizontal="center"/>
    </xf>
    <xf numFmtId="0" fontId="7" fillId="2" borderId="2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7" fillId="0" borderId="0" xfId="0" applyFont="1" applyAlignment="1"/>
    <xf numFmtId="0" fontId="15" fillId="0" borderId="1" xfId="0" applyFont="1" applyBorder="1" applyAlignment="1">
      <alignment horizontal="center" wrapText="1"/>
    </xf>
    <xf numFmtId="0" fontId="15" fillId="0" borderId="1" xfId="0" applyFont="1" applyBorder="1" applyAlignment="1">
      <alignment horizontal="center" vertical="center"/>
    </xf>
    <xf numFmtId="2" fontId="7" fillId="0" borderId="1" xfId="0" applyNumberFormat="1" applyFont="1" applyBorder="1" applyAlignment="1">
      <alignment horizontal="center" vertical="center"/>
    </xf>
    <xf numFmtId="0" fontId="35" fillId="3" borderId="15" xfId="0" applyFont="1" applyFill="1" applyBorder="1" applyAlignment="1">
      <alignment vertical="center"/>
    </xf>
    <xf numFmtId="0" fontId="35" fillId="3" borderId="11" xfId="0" applyFont="1" applyFill="1" applyBorder="1" applyAlignment="1">
      <alignment vertical="center"/>
    </xf>
    <xf numFmtId="164" fontId="7" fillId="0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9" fillId="3" borderId="15" xfId="0" applyFont="1" applyFill="1" applyBorder="1" applyAlignment="1">
      <alignment horizontal="center" vertical="center"/>
    </xf>
    <xf numFmtId="0" fontId="9" fillId="3" borderId="11" xfId="0" applyFont="1" applyFill="1" applyBorder="1" applyAlignment="1">
      <alignment horizontal="center" vertical="center"/>
    </xf>
    <xf numFmtId="0" fontId="9" fillId="3" borderId="16" xfId="0" applyFont="1" applyFill="1" applyBorder="1" applyAlignment="1">
      <alignment horizontal="center" vertical="center" wrapText="1"/>
    </xf>
    <xf numFmtId="1" fontId="7" fillId="3" borderId="16" xfId="0" applyNumberFormat="1" applyFont="1" applyFill="1" applyBorder="1" applyAlignment="1">
      <alignment horizontal="center" vertical="center"/>
    </xf>
    <xf numFmtId="0" fontId="35" fillId="3" borderId="16" xfId="0" applyFont="1" applyFill="1" applyBorder="1" applyAlignment="1">
      <alignment horizontal="center" vertical="center"/>
    </xf>
    <xf numFmtId="0" fontId="35" fillId="3" borderId="16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9" fillId="2" borderId="1" xfId="0" applyFont="1" applyFill="1" applyBorder="1" applyAlignment="1">
      <alignment horizontal="center" vertical="center" wrapText="1"/>
    </xf>
    <xf numFmtId="1" fontId="9" fillId="2" borderId="1" xfId="0" applyNumberFormat="1" applyFont="1" applyFill="1" applyBorder="1" applyAlignment="1">
      <alignment horizontal="center" vertical="center"/>
    </xf>
    <xf numFmtId="0" fontId="9" fillId="2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/>
    </xf>
    <xf numFmtId="1" fontId="7" fillId="0" borderId="1" xfId="0" applyNumberFormat="1" applyFont="1" applyBorder="1" applyAlignment="1">
      <alignment horizontal="center" vertical="center"/>
    </xf>
    <xf numFmtId="0" fontId="4" fillId="0" borderId="0" xfId="3" applyFont="1" applyFill="1" applyAlignment="1"/>
    <xf numFmtId="0" fontId="2" fillId="0" borderId="0" xfId="3" applyAlignment="1"/>
    <xf numFmtId="0" fontId="36" fillId="0" borderId="0" xfId="3" applyFont="1" applyAlignment="1">
      <alignment vertical="center" wrapText="1"/>
    </xf>
    <xf numFmtId="0" fontId="37" fillId="0" borderId="0" xfId="3" applyFont="1"/>
    <xf numFmtId="0" fontId="28" fillId="0" borderId="0" xfId="3" applyFont="1"/>
    <xf numFmtId="0" fontId="2" fillId="0" borderId="0" xfId="3"/>
    <xf numFmtId="0" fontId="28" fillId="0" borderId="27" xfId="3" applyFont="1" applyBorder="1" applyAlignment="1">
      <alignment wrapText="1"/>
    </xf>
    <xf numFmtId="0" fontId="28" fillId="0" borderId="27" xfId="3" applyFont="1" applyBorder="1"/>
    <xf numFmtId="0" fontId="28" fillId="0" borderId="27" xfId="3" applyFont="1" applyBorder="1" applyAlignment="1">
      <alignment horizontal="center"/>
    </xf>
    <xf numFmtId="2" fontId="28" fillId="0" borderId="27" xfId="3" applyNumberFormat="1" applyFont="1" applyBorder="1" applyAlignment="1">
      <alignment horizontal="center"/>
    </xf>
    <xf numFmtId="0" fontId="29" fillId="0" borderId="27" xfId="3" applyFont="1" applyBorder="1" applyAlignment="1">
      <alignment horizontal="center" vertical="top" wrapText="1"/>
    </xf>
    <xf numFmtId="0" fontId="28" fillId="0" borderId="27" xfId="3" applyFont="1" applyBorder="1" applyAlignment="1">
      <alignment horizontal="center" vertical="top" wrapText="1"/>
    </xf>
    <xf numFmtId="0" fontId="2" fillId="0" borderId="27" xfId="3" applyBorder="1" applyAlignment="1">
      <alignment horizontal="center"/>
    </xf>
    <xf numFmtId="0" fontId="29" fillId="0" borderId="27" xfId="3" applyFont="1" applyFill="1" applyBorder="1" applyAlignment="1">
      <alignment horizontal="center" vertical="top" wrapText="1"/>
    </xf>
    <xf numFmtId="0" fontId="4" fillId="0" borderId="0" xfId="3" applyNumberFormat="1" applyFont="1" applyAlignment="1"/>
    <xf numFmtId="0" fontId="4" fillId="0" borderId="0" xfId="3" applyFont="1" applyAlignment="1"/>
    <xf numFmtId="0" fontId="38" fillId="0" borderId="0" xfId="3" applyFont="1" applyFill="1" applyBorder="1" applyAlignment="1">
      <alignment horizontal="center" vertical="center"/>
    </xf>
    <xf numFmtId="0" fontId="41" fillId="0" borderId="0" xfId="3" applyFont="1" applyFill="1" applyAlignment="1"/>
    <xf numFmtId="0" fontId="39" fillId="0" borderId="0" xfId="3" applyFont="1" applyAlignment="1">
      <alignment horizontal="center" vertical="center" wrapText="1"/>
    </xf>
    <xf numFmtId="0" fontId="43" fillId="0" borderId="0" xfId="3" applyFont="1" applyBorder="1" applyAlignment="1">
      <alignment horizontal="center" vertical="center" wrapText="1"/>
    </xf>
    <xf numFmtId="0" fontId="29" fillId="0" borderId="0" xfId="3" applyFont="1" applyBorder="1" applyAlignment="1">
      <alignment horizontal="center" vertical="center" wrapText="1"/>
    </xf>
    <xf numFmtId="0" fontId="39" fillId="0" borderId="0" xfId="3" applyFont="1" applyBorder="1" applyAlignment="1">
      <alignment horizontal="center" vertical="center" wrapText="1"/>
    </xf>
    <xf numFmtId="0" fontId="28" fillId="0" borderId="0" xfId="3" applyFont="1" applyBorder="1" applyAlignment="1">
      <alignment horizontal="center"/>
    </xf>
    <xf numFmtId="0" fontId="28" fillId="0" borderId="0" xfId="3" applyFont="1" applyAlignment="1">
      <alignment vertical="center" wrapText="1"/>
    </xf>
    <xf numFmtId="9" fontId="28" fillId="0" borderId="0" xfId="3" applyNumberFormat="1" applyFont="1"/>
    <xf numFmtId="0" fontId="29" fillId="0" borderId="0" xfId="3" applyFont="1" applyBorder="1" applyAlignment="1">
      <alignment vertical="top" wrapText="1"/>
    </xf>
    <xf numFmtId="0" fontId="28" fillId="0" borderId="0" xfId="3" applyFont="1" applyBorder="1" applyAlignment="1">
      <alignment vertical="top" wrapText="1"/>
    </xf>
    <xf numFmtId="0" fontId="28" fillId="0" borderId="0" xfId="3" applyFont="1" applyBorder="1"/>
    <xf numFmtId="0" fontId="28" fillId="0" borderId="0" xfId="3" applyFont="1" applyFill="1" applyBorder="1"/>
    <xf numFmtId="0" fontId="29" fillId="0" borderId="27" xfId="3" applyFont="1" applyBorder="1" applyAlignment="1">
      <alignment horizontal="center"/>
    </xf>
    <xf numFmtId="0" fontId="29" fillId="0" borderId="0" xfId="3" applyFont="1" applyBorder="1"/>
    <xf numFmtId="0" fontId="29" fillId="0" borderId="0" xfId="3" applyFont="1"/>
    <xf numFmtId="0" fontId="46" fillId="0" borderId="0" xfId="3" applyFont="1"/>
    <xf numFmtId="10" fontId="2" fillId="0" borderId="0" xfId="3" applyNumberFormat="1"/>
    <xf numFmtId="0" fontId="7" fillId="2" borderId="2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center" vertical="center"/>
    </xf>
    <xf numFmtId="0" fontId="51" fillId="2" borderId="0" xfId="4" applyFont="1" applyFill="1" applyBorder="1" applyAlignment="1">
      <alignment horizontal="left"/>
    </xf>
    <xf numFmtId="0" fontId="51" fillId="2" borderId="0" xfId="4" applyFont="1" applyFill="1" applyAlignment="1">
      <alignment horizontal="left"/>
    </xf>
    <xf numFmtId="0" fontId="50" fillId="0" borderId="28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7" fillId="2" borderId="2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center" vertical="center"/>
    </xf>
    <xf numFmtId="0" fontId="27" fillId="3" borderId="16" xfId="1" applyFont="1" applyFill="1" applyBorder="1" applyAlignment="1">
      <alignment horizontal="center"/>
    </xf>
    <xf numFmtId="0" fontId="1" fillId="0" borderId="0" xfId="3" applyFont="1"/>
    <xf numFmtId="0" fontId="28" fillId="0" borderId="29" xfId="3" applyFont="1" applyBorder="1" applyAlignment="1">
      <alignment horizontal="center"/>
    </xf>
    <xf numFmtId="0" fontId="28" fillId="0" borderId="27" xfId="3" applyFont="1" applyBorder="1" applyAlignment="1">
      <alignment horizontal="center" vertical="center"/>
    </xf>
    <xf numFmtId="0" fontId="45" fillId="0" borderId="27" xfId="3" applyFont="1" applyBorder="1"/>
    <xf numFmtId="0" fontId="7" fillId="0" borderId="27" xfId="3" applyFont="1" applyBorder="1" applyAlignment="1">
      <alignment horizontal="center"/>
    </xf>
    <xf numFmtId="0" fontId="50" fillId="0" borderId="0" xfId="0" applyFont="1" applyAlignment="1"/>
    <xf numFmtId="0" fontId="29" fillId="0" borderId="27" xfId="3" applyFont="1" applyBorder="1" applyAlignment="1">
      <alignment horizontal="center" vertical="top" wrapText="1"/>
    </xf>
    <xf numFmtId="0" fontId="48" fillId="5" borderId="0" xfId="4" applyFill="1" applyAlignment="1">
      <alignment horizontal="center" vertical="center"/>
    </xf>
    <xf numFmtId="0" fontId="29" fillId="0" borderId="27" xfId="3" applyFont="1" applyBorder="1" applyAlignment="1">
      <alignment horizontal="center" vertical="top" wrapText="1"/>
    </xf>
    <xf numFmtId="0" fontId="7" fillId="2" borderId="2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51" fillId="2" borderId="51" xfId="4" applyFont="1" applyFill="1" applyBorder="1" applyAlignment="1">
      <alignment horizontal="left"/>
    </xf>
    <xf numFmtId="0" fontId="51" fillId="2" borderId="52" xfId="4" applyFont="1" applyFill="1" applyBorder="1" applyAlignment="1">
      <alignment horizontal="left"/>
    </xf>
    <xf numFmtId="0" fontId="51" fillId="2" borderId="53" xfId="4" applyFont="1" applyFill="1" applyBorder="1" applyAlignment="1">
      <alignment horizontal="left"/>
    </xf>
    <xf numFmtId="0" fontId="47" fillId="2" borderId="48" xfId="0" applyFont="1" applyFill="1" applyBorder="1" applyAlignment="1">
      <alignment horizontal="center" vertical="center"/>
    </xf>
    <xf numFmtId="0" fontId="47" fillId="2" borderId="49" xfId="0" applyFont="1" applyFill="1" applyBorder="1" applyAlignment="1">
      <alignment horizontal="center" vertical="center"/>
    </xf>
    <xf numFmtId="0" fontId="47" fillId="2" borderId="50" xfId="0" applyFont="1" applyFill="1" applyBorder="1" applyAlignment="1">
      <alignment horizontal="center" vertical="center"/>
    </xf>
    <xf numFmtId="0" fontId="49" fillId="2" borderId="51" xfId="4" applyFont="1" applyFill="1" applyBorder="1" applyAlignment="1">
      <alignment horizontal="left"/>
    </xf>
    <xf numFmtId="0" fontId="49" fillId="2" borderId="52" xfId="4" applyFont="1" applyFill="1" applyBorder="1" applyAlignment="1">
      <alignment horizontal="left"/>
    </xf>
    <xf numFmtId="0" fontId="49" fillId="2" borderId="53" xfId="4" applyFont="1" applyFill="1" applyBorder="1" applyAlignment="1">
      <alignment horizontal="left"/>
    </xf>
    <xf numFmtId="0" fontId="51" fillId="2" borderId="34" xfId="4" applyFont="1" applyFill="1" applyBorder="1" applyAlignment="1">
      <alignment horizontal="left"/>
    </xf>
    <xf numFmtId="0" fontId="51" fillId="2" borderId="35" xfId="4" applyFont="1" applyFill="1" applyBorder="1" applyAlignment="1">
      <alignment horizontal="left"/>
    </xf>
    <xf numFmtId="0" fontId="51" fillId="2" borderId="36" xfId="4" applyFont="1" applyFill="1" applyBorder="1" applyAlignment="1">
      <alignment horizontal="left"/>
    </xf>
    <xf numFmtId="0" fontId="51" fillId="2" borderId="54" xfId="4" applyFont="1" applyFill="1" applyBorder="1" applyAlignment="1">
      <alignment horizontal="left"/>
    </xf>
    <xf numFmtId="0" fontId="51" fillId="2" borderId="55" xfId="4" applyFont="1" applyFill="1" applyBorder="1" applyAlignment="1">
      <alignment horizontal="left"/>
    </xf>
    <xf numFmtId="0" fontId="51" fillId="2" borderId="56" xfId="4" applyFont="1" applyFill="1" applyBorder="1" applyAlignment="1">
      <alignment horizontal="left"/>
    </xf>
    <xf numFmtId="0" fontId="47" fillId="2" borderId="31" xfId="0" applyFont="1" applyFill="1" applyBorder="1" applyAlignment="1">
      <alignment horizontal="center" vertical="center"/>
    </xf>
    <xf numFmtId="0" fontId="47" fillId="2" borderId="32" xfId="0" applyFont="1" applyFill="1" applyBorder="1" applyAlignment="1">
      <alignment horizontal="center" vertical="center"/>
    </xf>
    <xf numFmtId="0" fontId="47" fillId="2" borderId="33" xfId="0" applyFont="1" applyFill="1" applyBorder="1" applyAlignment="1">
      <alignment horizontal="center" vertical="center"/>
    </xf>
    <xf numFmtId="0" fontId="51" fillId="2" borderId="43" xfId="4" applyFont="1" applyFill="1" applyBorder="1" applyAlignment="1">
      <alignment horizontal="left"/>
    </xf>
    <xf numFmtId="0" fontId="51" fillId="2" borderId="44" xfId="4" applyFont="1" applyFill="1" applyBorder="1" applyAlignment="1">
      <alignment horizontal="left"/>
    </xf>
    <xf numFmtId="0" fontId="51" fillId="2" borderId="45" xfId="4" applyFont="1" applyFill="1" applyBorder="1" applyAlignment="1">
      <alignment horizontal="left"/>
    </xf>
    <xf numFmtId="0" fontId="0" fillId="0" borderId="0" xfId="0" applyAlignment="1">
      <alignment horizontal="center"/>
    </xf>
    <xf numFmtId="0" fontId="51" fillId="2" borderId="37" xfId="4" applyFont="1" applyFill="1" applyBorder="1" applyAlignment="1">
      <alignment horizontal="left"/>
    </xf>
    <xf numFmtId="0" fontId="51" fillId="2" borderId="38" xfId="4" applyFont="1" applyFill="1" applyBorder="1" applyAlignment="1">
      <alignment horizontal="left"/>
    </xf>
    <xf numFmtId="0" fontId="51" fillId="2" borderId="39" xfId="4" applyFont="1" applyFill="1" applyBorder="1" applyAlignment="1">
      <alignment horizontal="left"/>
    </xf>
    <xf numFmtId="0" fontId="47" fillId="2" borderId="40" xfId="0" applyFont="1" applyFill="1" applyBorder="1" applyAlignment="1">
      <alignment horizontal="center" vertical="center"/>
    </xf>
    <xf numFmtId="0" fontId="47" fillId="2" borderId="41" xfId="0" applyFont="1" applyFill="1" applyBorder="1" applyAlignment="1">
      <alignment horizontal="center" vertical="center"/>
    </xf>
    <xf numFmtId="0" fontId="47" fillId="2" borderId="42" xfId="0" applyFont="1" applyFill="1" applyBorder="1" applyAlignment="1">
      <alignment horizontal="center" vertical="center"/>
    </xf>
    <xf numFmtId="0" fontId="0" fillId="0" borderId="0" xfId="0" applyAlignment="1">
      <alignment horizontal="center" wrapText="1"/>
    </xf>
    <xf numFmtId="0" fontId="0" fillId="0" borderId="46" xfId="0" applyBorder="1" applyAlignment="1">
      <alignment horizontal="center" wrapText="1"/>
    </xf>
    <xf numFmtId="0" fontId="0" fillId="0" borderId="30" xfId="0" applyBorder="1" applyAlignment="1">
      <alignment horizontal="center" wrapText="1"/>
    </xf>
    <xf numFmtId="0" fontId="0" fillId="0" borderId="47" xfId="0" applyBorder="1" applyAlignment="1">
      <alignment horizontal="center" wrapText="1"/>
    </xf>
    <xf numFmtId="0" fontId="7" fillId="2" borderId="6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6" fillId="0" borderId="0" xfId="0" applyFont="1" applyAlignment="1">
      <alignment horizontal="left" wrapText="1"/>
    </xf>
    <xf numFmtId="0" fontId="32" fillId="0" borderId="17" xfId="0" applyFont="1" applyFill="1" applyBorder="1" applyAlignment="1">
      <alignment horizontal="center" vertical="center"/>
    </xf>
    <xf numFmtId="0" fontId="26" fillId="0" borderId="17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6" fillId="0" borderId="17" xfId="0" applyFont="1" applyBorder="1" applyAlignment="1">
      <alignment horizontal="left" wrapText="1"/>
    </xf>
    <xf numFmtId="0" fontId="32" fillId="0" borderId="0" xfId="0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18" fillId="2" borderId="17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center" vertical="center"/>
    </xf>
    <xf numFmtId="0" fontId="23" fillId="0" borderId="27" xfId="3" applyFont="1" applyBorder="1" applyAlignment="1">
      <alignment horizontal="center"/>
    </xf>
    <xf numFmtId="0" fontId="38" fillId="0" borderId="0" xfId="3" applyFont="1" applyAlignment="1">
      <alignment horizontal="center"/>
    </xf>
    <xf numFmtId="0" fontId="2" fillId="0" borderId="0" xfId="3" applyAlignment="1">
      <alignment horizontal="center"/>
    </xf>
    <xf numFmtId="0" fontId="23" fillId="0" borderId="57" xfId="3" applyFont="1" applyBorder="1" applyAlignment="1">
      <alignment horizontal="center" vertical="top" wrapText="1"/>
    </xf>
    <xf numFmtId="0" fontId="23" fillId="0" borderId="52" xfId="3" applyFont="1" applyBorder="1" applyAlignment="1">
      <alignment horizontal="center" vertical="top" wrapText="1"/>
    </xf>
    <xf numFmtId="0" fontId="23" fillId="0" borderId="58" xfId="3" applyFont="1" applyBorder="1" applyAlignment="1">
      <alignment horizontal="center" vertical="top" wrapText="1"/>
    </xf>
    <xf numFmtId="0" fontId="28" fillId="0" borderId="28" xfId="3" applyFont="1" applyBorder="1" applyAlignment="1">
      <alignment horizontal="center" wrapText="1"/>
    </xf>
    <xf numFmtId="0" fontId="28" fillId="0" borderId="29" xfId="3" applyFont="1" applyBorder="1" applyAlignment="1">
      <alignment horizontal="center" wrapText="1"/>
    </xf>
    <xf numFmtId="0" fontId="32" fillId="0" borderId="0" xfId="3" applyFont="1" applyFill="1" applyBorder="1" applyAlignment="1">
      <alignment horizontal="center" vertical="center"/>
    </xf>
    <xf numFmtId="0" fontId="9" fillId="0" borderId="0" xfId="3" applyFont="1" applyAlignment="1">
      <alignment horizontal="left" wrapText="1"/>
    </xf>
    <xf numFmtId="0" fontId="25" fillId="0" borderId="0" xfId="3" applyFont="1" applyFill="1" applyBorder="1" applyAlignment="1">
      <alignment horizontal="center" vertical="center"/>
    </xf>
    <xf numFmtId="0" fontId="37" fillId="0" borderId="0" xfId="3" applyFont="1" applyAlignment="1">
      <alignment horizontal="center"/>
    </xf>
    <xf numFmtId="0" fontId="28" fillId="0" borderId="27" xfId="3" applyFont="1" applyBorder="1" applyAlignment="1">
      <alignment horizontal="center" wrapText="1"/>
    </xf>
    <xf numFmtId="0" fontId="28" fillId="0" borderId="57" xfId="3" applyFont="1" applyBorder="1" applyAlignment="1">
      <alignment horizontal="center" wrapText="1"/>
    </xf>
    <xf numFmtId="0" fontId="23" fillId="0" borderId="27" xfId="3" applyFont="1" applyBorder="1" applyAlignment="1">
      <alignment horizontal="center" vertical="top" wrapText="1"/>
    </xf>
    <xf numFmtId="0" fontId="29" fillId="0" borderId="27" xfId="3" applyFont="1" applyBorder="1" applyAlignment="1">
      <alignment horizontal="center" vertical="top" wrapText="1"/>
    </xf>
    <xf numFmtId="0" fontId="42" fillId="0" borderId="0" xfId="3" applyFont="1" applyBorder="1" applyAlignment="1">
      <alignment horizontal="center" vertical="center" wrapText="1"/>
    </xf>
    <xf numFmtId="0" fontId="39" fillId="0" borderId="0" xfId="3" applyFont="1" applyAlignment="1">
      <alignment horizontal="center" vertical="center" wrapText="1"/>
    </xf>
    <xf numFmtId="0" fontId="40" fillId="0" borderId="0" xfId="3" applyFont="1" applyFill="1" applyBorder="1" applyAlignment="1">
      <alignment horizontal="center" vertical="center"/>
    </xf>
    <xf numFmtId="0" fontId="37" fillId="0" borderId="0" xfId="3" applyFont="1" applyBorder="1" applyAlignment="1">
      <alignment horizontal="center"/>
    </xf>
    <xf numFmtId="0" fontId="29" fillId="0" borderId="0" xfId="3" applyFont="1" applyBorder="1" applyAlignment="1">
      <alignment horizontal="center" vertical="top" wrapText="1"/>
    </xf>
    <xf numFmtId="0" fontId="35" fillId="0" borderId="0" xfId="3" applyFont="1" applyAlignment="1">
      <alignment horizontal="left" wrapText="1"/>
    </xf>
    <xf numFmtId="0" fontId="37" fillId="0" borderId="0" xfId="3" applyFont="1" applyAlignment="1">
      <alignment horizontal="right"/>
    </xf>
    <xf numFmtId="0" fontId="44" fillId="0" borderId="28" xfId="3" applyFont="1" applyBorder="1" applyAlignment="1">
      <alignment horizontal="center" vertical="center" wrapText="1"/>
    </xf>
    <xf numFmtId="0" fontId="44" fillId="0" borderId="29" xfId="3" applyFont="1" applyBorder="1" applyAlignment="1">
      <alignment horizontal="center" vertical="center" wrapText="1"/>
    </xf>
    <xf numFmtId="0" fontId="28" fillId="0" borderId="28" xfId="3" applyFont="1" applyBorder="1" applyAlignment="1">
      <alignment vertical="center" wrapText="1"/>
    </xf>
    <xf numFmtId="0" fontId="28" fillId="0" borderId="29" xfId="3" applyFont="1" applyBorder="1" applyAlignment="1">
      <alignment vertical="center" wrapText="1"/>
    </xf>
    <xf numFmtId="0" fontId="29" fillId="0" borderId="0" xfId="3" applyFont="1" applyBorder="1" applyAlignment="1">
      <alignment horizontal="center" vertical="center" wrapText="1"/>
    </xf>
  </cellXfs>
  <cellStyles count="5">
    <cellStyle name="Гиперссылка" xfId="4" builtinId="8"/>
    <cellStyle name="Обычный" xfId="0" builtinId="0"/>
    <cellStyle name="Обычный 2" xfId="1"/>
    <cellStyle name="Обычный 3" xfId="3"/>
    <cellStyle name="Обычный 5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OASIS!R1C1"/><Relationship Id="rId13" Type="http://schemas.openxmlformats.org/officeDocument/2006/relationships/hyperlink" Target="#'Pioneer VRF'!R1C1"/><Relationship Id="rId18" Type="http://schemas.openxmlformats.org/officeDocument/2006/relationships/hyperlink" Target="#RUCK!R1C1"/><Relationship Id="rId26" Type="http://schemas.openxmlformats.org/officeDocument/2006/relationships/hyperlink" Target="#'&#1047;&#1086;&#1085;&#1090; &#1086;&#1094;&#1080;&#1085;&#1082;&#1086;&#1074;&#1072;&#1085;&#1085;&#1099;&#1081;'!R1C1"/><Relationship Id="rId3" Type="http://schemas.openxmlformats.org/officeDocument/2006/relationships/image" Target="../media/image2.jpeg"/><Relationship Id="rId21" Type="http://schemas.openxmlformats.org/officeDocument/2006/relationships/image" Target="../media/image10.emf"/><Relationship Id="rId7" Type="http://schemas.openxmlformats.org/officeDocument/2006/relationships/image" Target="../media/image4.png"/><Relationship Id="rId12" Type="http://schemas.openxmlformats.org/officeDocument/2006/relationships/hyperlink" Target="#'Pioneer &#1084;&#1091;&#1083;&#1100;&#1090;&#1080;-&#1089;&#1087;&#1083;&#1080;&#1090;&#1099;'!R1C1"/><Relationship Id="rId17" Type="http://schemas.openxmlformats.org/officeDocument/2006/relationships/image" Target="../media/image8.png"/><Relationship Id="rId25" Type="http://schemas.openxmlformats.org/officeDocument/2006/relationships/hyperlink" Target="#'DIVT &#1092;&#1080;&#1083;&#1100;&#1090;&#1088; VTS'!R1C1"/><Relationship Id="rId2" Type="http://schemas.openxmlformats.org/officeDocument/2006/relationships/hyperlink" Target="#Daikin!R1C1"/><Relationship Id="rId16" Type="http://schemas.openxmlformats.org/officeDocument/2006/relationships/hyperlink" Target="#VTS!R1C1"/><Relationship Id="rId20" Type="http://schemas.openxmlformats.org/officeDocument/2006/relationships/hyperlink" Target="#Electrotest!R1C1"/><Relationship Id="rId29" Type="http://schemas.openxmlformats.org/officeDocument/2006/relationships/hyperlink" Target="#'VTS &#1086;&#1090;&#1086;&#1087;&#1083;&#1077;&#1085;&#1080;&#1077; '!R1C1"/><Relationship Id="rId1" Type="http://schemas.openxmlformats.org/officeDocument/2006/relationships/image" Target="../media/image1.png"/><Relationship Id="rId6" Type="http://schemas.openxmlformats.org/officeDocument/2006/relationships/hyperlink" Target="#Akvilon!R1C1"/><Relationship Id="rId11" Type="http://schemas.openxmlformats.org/officeDocument/2006/relationships/image" Target="../media/image6.png"/><Relationship Id="rId24" Type="http://schemas.openxmlformats.org/officeDocument/2006/relationships/hyperlink" Target="#'DIVT &#1092;&#1080;&#1083;&#1100;&#1090;&#1088;'!R1C1"/><Relationship Id="rId5" Type="http://schemas.openxmlformats.org/officeDocument/2006/relationships/image" Target="../media/image3.jpeg"/><Relationship Id="rId15" Type="http://schemas.openxmlformats.org/officeDocument/2006/relationships/image" Target="../media/image7.png"/><Relationship Id="rId23" Type="http://schemas.openxmlformats.org/officeDocument/2006/relationships/image" Target="../media/image11.png"/><Relationship Id="rId28" Type="http://schemas.openxmlformats.org/officeDocument/2006/relationships/hyperlink" Target="#'&#1047;&#1086;&#1085;&#1090; &#1086;&#1089;&#1090;&#1088;&#1086;&#1074;&#1085;&#1086;&#1081;'!R1C1"/><Relationship Id="rId10" Type="http://schemas.openxmlformats.org/officeDocument/2006/relationships/hyperlink" Target="#Pioneer!R1C1"/><Relationship Id="rId19" Type="http://schemas.openxmlformats.org/officeDocument/2006/relationships/image" Target="../media/image9.png"/><Relationship Id="rId4" Type="http://schemas.openxmlformats.org/officeDocument/2006/relationships/hyperlink" Target="#Shivaki!R1C1"/><Relationship Id="rId9" Type="http://schemas.openxmlformats.org/officeDocument/2006/relationships/image" Target="../media/image5.png"/><Relationship Id="rId14" Type="http://schemas.openxmlformats.org/officeDocument/2006/relationships/hyperlink" Target="#VENTS!R1C1"/><Relationship Id="rId22" Type="http://schemas.openxmlformats.org/officeDocument/2006/relationships/hyperlink" Target="#'DIVT &#1096;&#1091;&#1084;&#1086;&#1075;&#1083;&#1091;&#1096;&#1080;&#1090;'!R1C1"/><Relationship Id="rId27" Type="http://schemas.openxmlformats.org/officeDocument/2006/relationships/hyperlink" Target="#'&#1047;&#1086;&#1085;&#1090; &#1087;&#1088;&#1080;&#1089;&#1090;&#1077;&#1085;&#1085;&#1099;&#1081;'!R1C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3.png"/><Relationship Id="rId1" Type="http://schemas.openxmlformats.org/officeDocument/2006/relationships/image" Target="../media/image17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7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0.emf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8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8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1.png"/><Relationship Id="rId1" Type="http://schemas.openxmlformats.org/officeDocument/2006/relationships/image" Target="../media/image12.png"/><Relationship Id="rId5" Type="http://schemas.openxmlformats.org/officeDocument/2006/relationships/image" Target="../media/image21.png"/><Relationship Id="rId4" Type="http://schemas.openxmlformats.org/officeDocument/2006/relationships/image" Target="../media/image20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11.png"/><Relationship Id="rId1" Type="http://schemas.openxmlformats.org/officeDocument/2006/relationships/image" Target="../media/image12.png"/><Relationship Id="rId6" Type="http://schemas.openxmlformats.org/officeDocument/2006/relationships/image" Target="../media/image25.png"/><Relationship Id="rId5" Type="http://schemas.openxmlformats.org/officeDocument/2006/relationships/image" Target="../media/image24.png"/><Relationship Id="rId4" Type="http://schemas.openxmlformats.org/officeDocument/2006/relationships/image" Target="../media/image23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26.gif"/><Relationship Id="rId1" Type="http://schemas.openxmlformats.org/officeDocument/2006/relationships/image" Target="../media/image11.png"/><Relationship Id="rId4" Type="http://schemas.openxmlformats.org/officeDocument/2006/relationships/image" Target="../media/image2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4" Type="http://schemas.openxmlformats.org/officeDocument/2006/relationships/image" Target="../media/image29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30.jpeg"/><Relationship Id="rId4" Type="http://schemas.openxmlformats.org/officeDocument/2006/relationships/image" Target="../media/image3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3.jpeg"/><Relationship Id="rId1" Type="http://schemas.openxmlformats.org/officeDocument/2006/relationships/image" Target="../media/image1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4.png"/><Relationship Id="rId1" Type="http://schemas.openxmlformats.org/officeDocument/2006/relationships/image" Target="../media/image14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1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15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552450</xdr:colOff>
      <xdr:row>0</xdr:row>
      <xdr:rowOff>0</xdr:rowOff>
    </xdr:from>
    <xdr:to>
      <xdr:col>7</xdr:col>
      <xdr:colOff>523876</xdr:colOff>
      <xdr:row>6</xdr:row>
      <xdr:rowOff>37490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1460" t="17051" r="1918" b="16667"/>
        <a:stretch/>
      </xdr:blipFill>
      <xdr:spPr bwMode="auto">
        <a:xfrm>
          <a:off x="609600" y="0"/>
          <a:ext cx="4200526" cy="10090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304800</xdr:colOff>
      <xdr:row>19</xdr:row>
      <xdr:rowOff>26008</xdr:rowOff>
    </xdr:from>
    <xdr:to>
      <xdr:col>5</xdr:col>
      <xdr:colOff>590550</xdr:colOff>
      <xdr:row>19</xdr:row>
      <xdr:rowOff>247649</xdr:rowOff>
    </xdr:to>
    <xdr:pic>
      <xdr:nvPicPr>
        <xdr:cNvPr id="3" name="Рисунок 2">
          <a:hlinkClick xmlns:r="http://schemas.openxmlformats.org/officeDocument/2006/relationships" r:id="rId2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88" t="25567" r="6168" b="34021"/>
        <a:stretch/>
      </xdr:blipFill>
      <xdr:spPr>
        <a:xfrm>
          <a:off x="2419350" y="4836133"/>
          <a:ext cx="990600" cy="221641"/>
        </a:xfrm>
        <a:prstGeom prst="rect">
          <a:avLst/>
        </a:prstGeom>
      </xdr:spPr>
    </xdr:pic>
    <xdr:clientData/>
  </xdr:twoCellAnchor>
  <xdr:twoCellAnchor editAs="oneCell">
    <xdr:from>
      <xdr:col>4</xdr:col>
      <xdr:colOff>342900</xdr:colOff>
      <xdr:row>13</xdr:row>
      <xdr:rowOff>35081</xdr:rowOff>
    </xdr:from>
    <xdr:to>
      <xdr:col>6</xdr:col>
      <xdr:colOff>266699</xdr:colOff>
      <xdr:row>13</xdr:row>
      <xdr:rowOff>266701</xdr:rowOff>
    </xdr:to>
    <xdr:pic>
      <xdr:nvPicPr>
        <xdr:cNvPr id="4" name="Рисунок 1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514600" y="3102131"/>
          <a:ext cx="1333499" cy="231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409576</xdr:colOff>
      <xdr:row>14</xdr:row>
      <xdr:rowOff>18703</xdr:rowOff>
    </xdr:from>
    <xdr:to>
      <xdr:col>6</xdr:col>
      <xdr:colOff>142876</xdr:colOff>
      <xdr:row>15</xdr:row>
      <xdr:rowOff>28573</xdr:rowOff>
    </xdr:to>
    <xdr:pic>
      <xdr:nvPicPr>
        <xdr:cNvPr id="5" name="Рисунок 1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581276" y="3381028"/>
          <a:ext cx="1143000" cy="3051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561975</xdr:colOff>
      <xdr:row>15</xdr:row>
      <xdr:rowOff>14633</xdr:rowOff>
    </xdr:from>
    <xdr:to>
      <xdr:col>6</xdr:col>
      <xdr:colOff>209551</xdr:colOff>
      <xdr:row>15</xdr:row>
      <xdr:rowOff>285198</xdr:rowOff>
    </xdr:to>
    <xdr:pic>
      <xdr:nvPicPr>
        <xdr:cNvPr id="7" name="Рисунок 1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3675" y="3672233"/>
          <a:ext cx="1057276" cy="2705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361950</xdr:colOff>
      <xdr:row>16</xdr:row>
      <xdr:rowOff>41897</xdr:rowOff>
    </xdr:from>
    <xdr:to>
      <xdr:col>6</xdr:col>
      <xdr:colOff>476250</xdr:colOff>
      <xdr:row>16</xdr:row>
      <xdr:rowOff>244967</xdr:rowOff>
    </xdr:to>
    <xdr:pic>
      <xdr:nvPicPr>
        <xdr:cNvPr id="8" name="Рисунок 1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533650" y="3994772"/>
          <a:ext cx="1524000" cy="2030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104775</xdr:colOff>
      <xdr:row>17</xdr:row>
      <xdr:rowOff>57150</xdr:rowOff>
    </xdr:from>
    <xdr:to>
      <xdr:col>7</xdr:col>
      <xdr:colOff>219075</xdr:colOff>
      <xdr:row>17</xdr:row>
      <xdr:rowOff>260220</xdr:rowOff>
    </xdr:to>
    <xdr:pic>
      <xdr:nvPicPr>
        <xdr:cNvPr id="10" name="Рисунок 1">
          <a:hlinkClick xmlns:r="http://schemas.openxmlformats.org/officeDocument/2006/relationships" r:id="rId12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981325" y="4305300"/>
          <a:ext cx="1524000" cy="2030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28575</xdr:colOff>
      <xdr:row>18</xdr:row>
      <xdr:rowOff>66675</xdr:rowOff>
    </xdr:from>
    <xdr:to>
      <xdr:col>7</xdr:col>
      <xdr:colOff>142875</xdr:colOff>
      <xdr:row>18</xdr:row>
      <xdr:rowOff>269745</xdr:rowOff>
    </xdr:to>
    <xdr:pic>
      <xdr:nvPicPr>
        <xdr:cNvPr id="11" name="Рисунок 1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905125" y="4610100"/>
          <a:ext cx="1524000" cy="2030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612206</xdr:colOff>
      <xdr:row>22</xdr:row>
      <xdr:rowOff>1</xdr:rowOff>
    </xdr:from>
    <xdr:to>
      <xdr:col>7</xdr:col>
      <xdr:colOff>304800</xdr:colOff>
      <xdr:row>22</xdr:row>
      <xdr:rowOff>282951</xdr:rowOff>
    </xdr:to>
    <xdr:pic>
      <xdr:nvPicPr>
        <xdr:cNvPr id="12" name="Рисунок 3">
          <a:hlinkClick xmlns:r="http://schemas.openxmlformats.org/officeDocument/2006/relationships" r:id="rId14"/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783906" y="5724526"/>
          <a:ext cx="1807144" cy="28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95249</xdr:colOff>
      <xdr:row>23</xdr:row>
      <xdr:rowOff>29544</xdr:rowOff>
    </xdr:from>
    <xdr:to>
      <xdr:col>6</xdr:col>
      <xdr:colOff>561974</xdr:colOff>
      <xdr:row>23</xdr:row>
      <xdr:rowOff>283439</xdr:rowOff>
    </xdr:to>
    <xdr:pic>
      <xdr:nvPicPr>
        <xdr:cNvPr id="14" name="Рисунок 3">
          <a:hlinkClick xmlns:r="http://schemas.openxmlformats.org/officeDocument/2006/relationships" r:id="rId16"/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971799" y="6049344"/>
          <a:ext cx="1171575" cy="2538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39438</xdr:colOff>
      <xdr:row>24</xdr:row>
      <xdr:rowOff>9525</xdr:rowOff>
    </xdr:from>
    <xdr:to>
      <xdr:col>6</xdr:col>
      <xdr:colOff>666750</xdr:colOff>
      <xdr:row>24</xdr:row>
      <xdr:rowOff>254870</xdr:rowOff>
    </xdr:to>
    <xdr:pic>
      <xdr:nvPicPr>
        <xdr:cNvPr id="15" name="Рисунок 3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915988" y="6324600"/>
          <a:ext cx="1332162" cy="2453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685800</xdr:colOff>
      <xdr:row>25</xdr:row>
      <xdr:rowOff>9526</xdr:rowOff>
    </xdr:from>
    <xdr:to>
      <xdr:col>6</xdr:col>
      <xdr:colOff>695324</xdr:colOff>
      <xdr:row>26</xdr:row>
      <xdr:rowOff>0</xdr:rowOff>
    </xdr:to>
    <xdr:pic>
      <xdr:nvPicPr>
        <xdr:cNvPr id="16" name="Рисунок 2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857500" y="6619876"/>
          <a:ext cx="1419224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142875</xdr:colOff>
      <xdr:row>26</xdr:row>
      <xdr:rowOff>9526</xdr:rowOff>
    </xdr:from>
    <xdr:to>
      <xdr:col>6</xdr:col>
      <xdr:colOff>638175</xdr:colOff>
      <xdr:row>26</xdr:row>
      <xdr:rowOff>276226</xdr:rowOff>
    </xdr:to>
    <xdr:pic>
      <xdr:nvPicPr>
        <xdr:cNvPr id="17" name="Рисунок 3">
          <a:hlinkClick xmlns:r="http://schemas.openxmlformats.org/officeDocument/2006/relationships" r:id="rId22"/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3019425" y="6915151"/>
          <a:ext cx="12001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142875</xdr:colOff>
      <xdr:row>27</xdr:row>
      <xdr:rowOff>19050</xdr:rowOff>
    </xdr:from>
    <xdr:to>
      <xdr:col>6</xdr:col>
      <xdr:colOff>638175</xdr:colOff>
      <xdr:row>27</xdr:row>
      <xdr:rowOff>285750</xdr:rowOff>
    </xdr:to>
    <xdr:pic>
      <xdr:nvPicPr>
        <xdr:cNvPr id="18" name="Рисунок 3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3019425" y="7219950"/>
          <a:ext cx="12001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133350</xdr:colOff>
      <xdr:row>28</xdr:row>
      <xdr:rowOff>28575</xdr:rowOff>
    </xdr:from>
    <xdr:to>
      <xdr:col>6</xdr:col>
      <xdr:colOff>628650</xdr:colOff>
      <xdr:row>29</xdr:row>
      <xdr:rowOff>0</xdr:rowOff>
    </xdr:to>
    <xdr:pic>
      <xdr:nvPicPr>
        <xdr:cNvPr id="19" name="Рисунок 3">
          <a:hlinkClick xmlns:r="http://schemas.openxmlformats.org/officeDocument/2006/relationships" r:id="rId25"/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3009900" y="7524750"/>
          <a:ext cx="12001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76200</xdr:colOff>
      <xdr:row>29</xdr:row>
      <xdr:rowOff>19050</xdr:rowOff>
    </xdr:from>
    <xdr:to>
      <xdr:col>8</xdr:col>
      <xdr:colOff>571500</xdr:colOff>
      <xdr:row>29</xdr:row>
      <xdr:rowOff>285750</xdr:rowOff>
    </xdr:to>
    <xdr:pic>
      <xdr:nvPicPr>
        <xdr:cNvPr id="21" name="Рисунок 3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362450" y="7810500"/>
          <a:ext cx="12001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85725</xdr:colOff>
      <xdr:row>30</xdr:row>
      <xdr:rowOff>28575</xdr:rowOff>
    </xdr:from>
    <xdr:to>
      <xdr:col>8</xdr:col>
      <xdr:colOff>581025</xdr:colOff>
      <xdr:row>31</xdr:row>
      <xdr:rowOff>0</xdr:rowOff>
    </xdr:to>
    <xdr:pic>
      <xdr:nvPicPr>
        <xdr:cNvPr id="22" name="Рисунок 3">
          <a:hlinkClick xmlns:r="http://schemas.openxmlformats.org/officeDocument/2006/relationships" r:id="rId27"/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371975" y="8115300"/>
          <a:ext cx="12001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85725</xdr:colOff>
      <xdr:row>31</xdr:row>
      <xdr:rowOff>28575</xdr:rowOff>
    </xdr:from>
    <xdr:to>
      <xdr:col>8</xdr:col>
      <xdr:colOff>581025</xdr:colOff>
      <xdr:row>32</xdr:row>
      <xdr:rowOff>0</xdr:rowOff>
    </xdr:to>
    <xdr:pic>
      <xdr:nvPicPr>
        <xdr:cNvPr id="23" name="Рисунок 3">
          <a:hlinkClick xmlns:r="http://schemas.openxmlformats.org/officeDocument/2006/relationships" r:id="rId28"/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371975" y="8410575"/>
          <a:ext cx="12001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657224</xdr:colOff>
      <xdr:row>34</xdr:row>
      <xdr:rowOff>38100</xdr:rowOff>
    </xdr:from>
    <xdr:to>
      <xdr:col>6</xdr:col>
      <xdr:colOff>238125</xdr:colOff>
      <xdr:row>34</xdr:row>
      <xdr:rowOff>261872</xdr:rowOff>
    </xdr:to>
    <xdr:pic>
      <xdr:nvPicPr>
        <xdr:cNvPr id="20" name="Рисунок 3">
          <a:hlinkClick xmlns:r="http://schemas.openxmlformats.org/officeDocument/2006/relationships" r:id="rId29"/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828924" y="9305925"/>
          <a:ext cx="990601" cy="2237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295275</xdr:colOff>
      <xdr:row>11</xdr:row>
      <xdr:rowOff>9525</xdr:rowOff>
    </xdr:from>
    <xdr:to>
      <xdr:col>8</xdr:col>
      <xdr:colOff>142875</xdr:colOff>
      <xdr:row>11</xdr:row>
      <xdr:rowOff>228600</xdr:rowOff>
    </xdr:to>
    <xdr:pic>
      <xdr:nvPicPr>
        <xdr:cNvPr id="14056" name="Рисунок 44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819900" y="2124075"/>
          <a:ext cx="16573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190500</xdr:colOff>
      <xdr:row>51</xdr:row>
      <xdr:rowOff>123825</xdr:rowOff>
    </xdr:from>
    <xdr:to>
      <xdr:col>9</xdr:col>
      <xdr:colOff>76200</xdr:colOff>
      <xdr:row>51</xdr:row>
      <xdr:rowOff>1114425</xdr:rowOff>
    </xdr:to>
    <xdr:pic>
      <xdr:nvPicPr>
        <xdr:cNvPr id="14057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257800" y="11744325"/>
          <a:ext cx="40576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1390650</xdr:colOff>
      <xdr:row>1</xdr:row>
      <xdr:rowOff>9525</xdr:rowOff>
    </xdr:from>
    <xdr:to>
      <xdr:col>8</xdr:col>
      <xdr:colOff>238125</xdr:colOff>
      <xdr:row>2</xdr:row>
      <xdr:rowOff>0</xdr:rowOff>
    </xdr:to>
    <xdr:pic>
      <xdr:nvPicPr>
        <xdr:cNvPr id="14058" name="Рисунок 1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390650" y="9525"/>
          <a:ext cx="738187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1028700</xdr:colOff>
      <xdr:row>1</xdr:row>
      <xdr:rowOff>57150</xdr:rowOff>
    </xdr:from>
    <xdr:to>
      <xdr:col>8</xdr:col>
      <xdr:colOff>600075</xdr:colOff>
      <xdr:row>1</xdr:row>
      <xdr:rowOff>1066800</xdr:rowOff>
    </xdr:to>
    <xdr:pic>
      <xdr:nvPicPr>
        <xdr:cNvPr id="15707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28700" y="114300"/>
          <a:ext cx="64484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400050</xdr:colOff>
      <xdr:row>74</xdr:row>
      <xdr:rowOff>57150</xdr:rowOff>
    </xdr:from>
    <xdr:to>
      <xdr:col>9</xdr:col>
      <xdr:colOff>819150</xdr:colOff>
      <xdr:row>75</xdr:row>
      <xdr:rowOff>971550</xdr:rowOff>
    </xdr:to>
    <xdr:pic>
      <xdr:nvPicPr>
        <xdr:cNvPr id="15708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381500" y="16211550"/>
          <a:ext cx="40576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1857375</xdr:colOff>
      <xdr:row>0</xdr:row>
      <xdr:rowOff>0</xdr:rowOff>
    </xdr:from>
    <xdr:to>
      <xdr:col>6</xdr:col>
      <xdr:colOff>781050</xdr:colOff>
      <xdr:row>7</xdr:row>
      <xdr:rowOff>200025</xdr:rowOff>
    </xdr:to>
    <xdr:pic>
      <xdr:nvPicPr>
        <xdr:cNvPr id="2776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0"/>
          <a:ext cx="5562600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171450</xdr:colOff>
      <xdr:row>76</xdr:row>
      <xdr:rowOff>85725</xdr:rowOff>
    </xdr:from>
    <xdr:to>
      <xdr:col>9</xdr:col>
      <xdr:colOff>809625</xdr:colOff>
      <xdr:row>76</xdr:row>
      <xdr:rowOff>1076325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105525" y="17478375"/>
          <a:ext cx="40576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447675</xdr:colOff>
      <xdr:row>25</xdr:row>
      <xdr:rowOff>0</xdr:rowOff>
    </xdr:from>
    <xdr:to>
      <xdr:col>9</xdr:col>
      <xdr:colOff>876300</xdr:colOff>
      <xdr:row>25</xdr:row>
      <xdr:rowOff>990600</xdr:rowOff>
    </xdr:to>
    <xdr:pic>
      <xdr:nvPicPr>
        <xdr:cNvPr id="17747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1460" t="15971" r="1918" b="16667"/>
        <a:stretch>
          <a:fillRect/>
        </a:stretch>
      </xdr:blipFill>
      <xdr:spPr bwMode="auto">
        <a:xfrm>
          <a:off x="4495800" y="5743575"/>
          <a:ext cx="40576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</xdr:row>
      <xdr:rowOff>95250</xdr:rowOff>
    </xdr:from>
    <xdr:to>
      <xdr:col>9</xdr:col>
      <xdr:colOff>9525</xdr:colOff>
      <xdr:row>1</xdr:row>
      <xdr:rowOff>1247775</xdr:rowOff>
    </xdr:to>
    <xdr:pic>
      <xdr:nvPicPr>
        <xdr:cNvPr id="17748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28750" y="152400"/>
          <a:ext cx="625792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561975</xdr:colOff>
      <xdr:row>0</xdr:row>
      <xdr:rowOff>0</xdr:rowOff>
    </xdr:from>
    <xdr:to>
      <xdr:col>3</xdr:col>
      <xdr:colOff>276225</xdr:colOff>
      <xdr:row>7</xdr:row>
      <xdr:rowOff>38100</xdr:rowOff>
    </xdr:to>
    <xdr:pic>
      <xdr:nvPicPr>
        <xdr:cNvPr id="31847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62225" y="0"/>
          <a:ext cx="2781300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106</xdr:row>
      <xdr:rowOff>57150</xdr:rowOff>
    </xdr:from>
    <xdr:to>
      <xdr:col>9</xdr:col>
      <xdr:colOff>600075</xdr:colOff>
      <xdr:row>107</xdr:row>
      <xdr:rowOff>171450</xdr:rowOff>
    </xdr:to>
    <xdr:pic>
      <xdr:nvPicPr>
        <xdr:cNvPr id="31848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133975" y="24422100"/>
          <a:ext cx="470535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561975</xdr:colOff>
      <xdr:row>0</xdr:row>
      <xdr:rowOff>0</xdr:rowOff>
    </xdr:from>
    <xdr:to>
      <xdr:col>3</xdr:col>
      <xdr:colOff>276225</xdr:colOff>
      <xdr:row>7</xdr:row>
      <xdr:rowOff>38100</xdr:rowOff>
    </xdr:to>
    <xdr:pic>
      <xdr:nvPicPr>
        <xdr:cNvPr id="2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00" y="0"/>
          <a:ext cx="2781300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45</xdr:row>
      <xdr:rowOff>57150</xdr:rowOff>
    </xdr:from>
    <xdr:to>
      <xdr:col>9</xdr:col>
      <xdr:colOff>600075</xdr:colOff>
      <xdr:row>46</xdr:row>
      <xdr:rowOff>171450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429250" y="24422100"/>
          <a:ext cx="470535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1219200</xdr:colOff>
      <xdr:row>41</xdr:row>
      <xdr:rowOff>0</xdr:rowOff>
    </xdr:from>
    <xdr:to>
      <xdr:col>9</xdr:col>
      <xdr:colOff>695325</xdr:colOff>
      <xdr:row>42</xdr:row>
      <xdr:rowOff>914400</xdr:rowOff>
    </xdr:to>
    <xdr:pic>
      <xdr:nvPicPr>
        <xdr:cNvPr id="19775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86275" y="9658350"/>
          <a:ext cx="40576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</xdr:row>
      <xdr:rowOff>19050</xdr:rowOff>
    </xdr:from>
    <xdr:to>
      <xdr:col>7</xdr:col>
      <xdr:colOff>314325</xdr:colOff>
      <xdr:row>6</xdr:row>
      <xdr:rowOff>57150</xdr:rowOff>
    </xdr:to>
    <xdr:pic>
      <xdr:nvPicPr>
        <xdr:cNvPr id="19776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43175" y="57150"/>
          <a:ext cx="411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323850</xdr:colOff>
      <xdr:row>12</xdr:row>
      <xdr:rowOff>57150</xdr:rowOff>
    </xdr:from>
    <xdr:to>
      <xdr:col>7</xdr:col>
      <xdr:colOff>295276</xdr:colOff>
      <xdr:row>15</xdr:row>
      <xdr:rowOff>19638</xdr:rowOff>
    </xdr:to>
    <xdr:pic>
      <xdr:nvPicPr>
        <xdr:cNvPr id="5" name="Изображения 7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2105" b="12923"/>
        <a:stretch/>
      </xdr:blipFill>
      <xdr:spPr bwMode="auto">
        <a:xfrm>
          <a:off x="5067300" y="2847975"/>
          <a:ext cx="1571626" cy="7149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14514</xdr:colOff>
      <xdr:row>21</xdr:row>
      <xdr:rowOff>76200</xdr:rowOff>
    </xdr:from>
    <xdr:to>
      <xdr:col>7</xdr:col>
      <xdr:colOff>542925</xdr:colOff>
      <xdr:row>25</xdr:row>
      <xdr:rowOff>114300</xdr:rowOff>
    </xdr:to>
    <xdr:pic>
      <xdr:nvPicPr>
        <xdr:cNvPr id="8" name="Изображения 3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618"/>
        <a:stretch>
          <a:fillRect/>
        </a:stretch>
      </xdr:blipFill>
      <xdr:spPr bwMode="auto">
        <a:xfrm>
          <a:off x="4757964" y="5048250"/>
          <a:ext cx="2128611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400051</xdr:colOff>
      <xdr:row>28</xdr:row>
      <xdr:rowOff>56504</xdr:rowOff>
    </xdr:from>
    <xdr:to>
      <xdr:col>7</xdr:col>
      <xdr:colOff>171450</xdr:colOff>
      <xdr:row>31</xdr:row>
      <xdr:rowOff>322</xdr:rowOff>
    </xdr:to>
    <xdr:pic>
      <xdr:nvPicPr>
        <xdr:cNvPr id="9" name="Изображения 8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1" y="6695429"/>
          <a:ext cx="1371599" cy="743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</xdr:colOff>
      <xdr:row>15</xdr:row>
      <xdr:rowOff>219075</xdr:rowOff>
    </xdr:from>
    <xdr:to>
      <xdr:col>7</xdr:col>
      <xdr:colOff>104775</xdr:colOff>
      <xdr:row>18</xdr:row>
      <xdr:rowOff>219663</xdr:rowOff>
    </xdr:to>
    <xdr:pic>
      <xdr:nvPicPr>
        <xdr:cNvPr id="7" name="Изображения 7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246" b="12923"/>
        <a:stretch/>
      </xdr:blipFill>
      <xdr:spPr bwMode="auto">
        <a:xfrm>
          <a:off x="5314950" y="3762375"/>
          <a:ext cx="1133475" cy="7149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224315</xdr:colOff>
      <xdr:row>32</xdr:row>
      <xdr:rowOff>173988</xdr:rowOff>
    </xdr:from>
    <xdr:to>
      <xdr:col>7</xdr:col>
      <xdr:colOff>523875</xdr:colOff>
      <xdr:row>35</xdr:row>
      <xdr:rowOff>209550</xdr:rowOff>
    </xdr:to>
    <xdr:pic>
      <xdr:nvPicPr>
        <xdr:cNvPr id="10" name="Изображения 7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2105" b="12923"/>
        <a:stretch/>
      </xdr:blipFill>
      <xdr:spPr bwMode="auto">
        <a:xfrm>
          <a:off x="4967765" y="7851138"/>
          <a:ext cx="1899760" cy="864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119289</xdr:colOff>
      <xdr:row>37</xdr:row>
      <xdr:rowOff>23297</xdr:rowOff>
    </xdr:from>
    <xdr:to>
      <xdr:col>7</xdr:col>
      <xdr:colOff>495300</xdr:colOff>
      <xdr:row>40</xdr:row>
      <xdr:rowOff>228599</xdr:rowOff>
    </xdr:to>
    <xdr:pic>
      <xdr:nvPicPr>
        <xdr:cNvPr id="12" name="Изображения 3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618"/>
        <a:stretch>
          <a:fillRect/>
        </a:stretch>
      </xdr:blipFill>
      <xdr:spPr bwMode="auto">
        <a:xfrm>
          <a:off x="4862739" y="9576872"/>
          <a:ext cx="1976211" cy="9196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1247775</xdr:colOff>
      <xdr:row>47</xdr:row>
      <xdr:rowOff>47625</xdr:rowOff>
    </xdr:from>
    <xdr:to>
      <xdr:col>9</xdr:col>
      <xdr:colOff>828675</xdr:colOff>
      <xdr:row>48</xdr:row>
      <xdr:rowOff>914400</xdr:rowOff>
    </xdr:to>
    <xdr:pic>
      <xdr:nvPicPr>
        <xdr:cNvPr id="21815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48175" y="11201400"/>
          <a:ext cx="40576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0</xdr:row>
      <xdr:rowOff>0</xdr:rowOff>
    </xdr:from>
    <xdr:to>
      <xdr:col>7</xdr:col>
      <xdr:colOff>361950</xdr:colOff>
      <xdr:row>6</xdr:row>
      <xdr:rowOff>123825</xdr:rowOff>
    </xdr:to>
    <xdr:pic>
      <xdr:nvPicPr>
        <xdr:cNvPr id="21816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419350" y="0"/>
          <a:ext cx="411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371474</xdr:colOff>
      <xdr:row>13</xdr:row>
      <xdr:rowOff>201039</xdr:rowOff>
    </xdr:from>
    <xdr:to>
      <xdr:col>7</xdr:col>
      <xdr:colOff>590549</xdr:colOff>
      <xdr:row>18</xdr:row>
      <xdr:rowOff>133554</xdr:rowOff>
    </xdr:to>
    <xdr:pic>
      <xdr:nvPicPr>
        <xdr:cNvPr id="4" name="Изображения 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43474" y="3144264"/>
          <a:ext cx="1819275" cy="1161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22</xdr:row>
      <xdr:rowOff>180975</xdr:rowOff>
    </xdr:from>
    <xdr:to>
      <xdr:col>7</xdr:col>
      <xdr:colOff>581065</xdr:colOff>
      <xdr:row>27</xdr:row>
      <xdr:rowOff>210837</xdr:rowOff>
    </xdr:to>
    <xdr:pic>
      <xdr:nvPicPr>
        <xdr:cNvPr id="5" name="Изображения 6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6325" y="5305425"/>
          <a:ext cx="1866940" cy="12204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76200</xdr:colOff>
      <xdr:row>31</xdr:row>
      <xdr:rowOff>172059</xdr:rowOff>
    </xdr:from>
    <xdr:to>
      <xdr:col>7</xdr:col>
      <xdr:colOff>504825</xdr:colOff>
      <xdr:row>36</xdr:row>
      <xdr:rowOff>209550</xdr:rowOff>
    </xdr:to>
    <xdr:pic>
      <xdr:nvPicPr>
        <xdr:cNvPr id="6" name="Изображения 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0" y="7477734"/>
          <a:ext cx="2028825" cy="12662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47625</xdr:colOff>
      <xdr:row>40</xdr:row>
      <xdr:rowOff>85725</xdr:rowOff>
    </xdr:from>
    <xdr:to>
      <xdr:col>7</xdr:col>
      <xdr:colOff>531077</xdr:colOff>
      <xdr:row>44</xdr:row>
      <xdr:rowOff>228599</xdr:rowOff>
    </xdr:to>
    <xdr:pic>
      <xdr:nvPicPr>
        <xdr:cNvPr id="7" name="Изображения 3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9625" y="9572625"/>
          <a:ext cx="2083652" cy="1095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1752600</xdr:colOff>
      <xdr:row>32</xdr:row>
      <xdr:rowOff>0</xdr:rowOff>
    </xdr:from>
    <xdr:to>
      <xdr:col>9</xdr:col>
      <xdr:colOff>857250</xdr:colOff>
      <xdr:row>32</xdr:row>
      <xdr:rowOff>990600</xdr:rowOff>
    </xdr:to>
    <xdr:pic>
      <xdr:nvPicPr>
        <xdr:cNvPr id="22857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05375" y="7496175"/>
          <a:ext cx="40576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161925</xdr:colOff>
      <xdr:row>0</xdr:row>
      <xdr:rowOff>0</xdr:rowOff>
    </xdr:from>
    <xdr:to>
      <xdr:col>6</xdr:col>
      <xdr:colOff>590550</xdr:colOff>
      <xdr:row>2</xdr:row>
      <xdr:rowOff>0</xdr:rowOff>
    </xdr:to>
    <xdr:pic>
      <xdr:nvPicPr>
        <xdr:cNvPr id="22858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438400" y="0"/>
          <a:ext cx="411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514350</xdr:colOff>
      <xdr:row>0</xdr:row>
      <xdr:rowOff>114300</xdr:rowOff>
    </xdr:from>
    <xdr:to>
      <xdr:col>9</xdr:col>
      <xdr:colOff>171450</xdr:colOff>
      <xdr:row>0</xdr:row>
      <xdr:rowOff>1257300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33675" y="114300"/>
          <a:ext cx="39243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1733549</xdr:colOff>
      <xdr:row>37</xdr:row>
      <xdr:rowOff>120513</xdr:rowOff>
    </xdr:from>
    <xdr:to>
      <xdr:col>8</xdr:col>
      <xdr:colOff>149785</xdr:colOff>
      <xdr:row>37</xdr:row>
      <xdr:rowOff>1876425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2624" y="10197963"/>
          <a:ext cx="3874061" cy="1755912"/>
        </a:xfrm>
        <a:prstGeom prst="rect">
          <a:avLst/>
        </a:prstGeom>
      </xdr:spPr>
    </xdr:pic>
    <xdr:clientData/>
  </xdr:twoCellAnchor>
  <xdr:twoCellAnchor editAs="oneCell">
    <xdr:from>
      <xdr:col>7</xdr:col>
      <xdr:colOff>236165</xdr:colOff>
      <xdr:row>38</xdr:row>
      <xdr:rowOff>47625</xdr:rowOff>
    </xdr:from>
    <xdr:to>
      <xdr:col>12</xdr:col>
      <xdr:colOff>9526</xdr:colOff>
      <xdr:row>39</xdr:row>
      <xdr:rowOff>28575</xdr:rowOff>
    </xdr:to>
    <xdr:pic>
      <xdr:nvPicPr>
        <xdr:cNvPr id="4" name="Рисунок 2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970090" y="9782175"/>
          <a:ext cx="4488236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85725</xdr:colOff>
      <xdr:row>36</xdr:row>
      <xdr:rowOff>57149</xdr:rowOff>
    </xdr:from>
    <xdr:to>
      <xdr:col>13</xdr:col>
      <xdr:colOff>38100</xdr:colOff>
      <xdr:row>37</xdr:row>
      <xdr:rowOff>2143125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9944099"/>
          <a:ext cx="3790950" cy="2276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400050</xdr:colOff>
      <xdr:row>67</xdr:row>
      <xdr:rowOff>0</xdr:rowOff>
    </xdr:from>
    <xdr:to>
      <xdr:col>9</xdr:col>
      <xdr:colOff>819150</xdr:colOff>
      <xdr:row>67</xdr:row>
      <xdr:rowOff>990600</xdr:rowOff>
    </xdr:to>
    <xdr:pic>
      <xdr:nvPicPr>
        <xdr:cNvPr id="29793" name="Рисунок 6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81500" y="14839950"/>
          <a:ext cx="40576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9524</xdr:colOff>
      <xdr:row>0</xdr:row>
      <xdr:rowOff>0</xdr:rowOff>
    </xdr:from>
    <xdr:to>
      <xdr:col>6</xdr:col>
      <xdr:colOff>762000</xdr:colOff>
      <xdr:row>1</xdr:row>
      <xdr:rowOff>2602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62149" y="0"/>
          <a:ext cx="3762376" cy="11456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133350</xdr:colOff>
      <xdr:row>43</xdr:row>
      <xdr:rowOff>152400</xdr:rowOff>
    </xdr:from>
    <xdr:to>
      <xdr:col>10</xdr:col>
      <xdr:colOff>390525</xdr:colOff>
      <xdr:row>43</xdr:row>
      <xdr:rowOff>1047750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886450" y="12049125"/>
          <a:ext cx="28003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219074</xdr:colOff>
      <xdr:row>41</xdr:row>
      <xdr:rowOff>186671</xdr:rowOff>
    </xdr:from>
    <xdr:to>
      <xdr:col>6</xdr:col>
      <xdr:colOff>159902</xdr:colOff>
      <xdr:row>41</xdr:row>
      <xdr:rowOff>1781175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4" y="9816446"/>
          <a:ext cx="4693803" cy="1594504"/>
        </a:xfrm>
        <a:prstGeom prst="rect">
          <a:avLst/>
        </a:prstGeom>
      </xdr:spPr>
    </xdr:pic>
    <xdr:clientData/>
  </xdr:twoCellAnchor>
  <xdr:twoCellAnchor editAs="oneCell">
    <xdr:from>
      <xdr:col>6</xdr:col>
      <xdr:colOff>447675</xdr:colOff>
      <xdr:row>41</xdr:row>
      <xdr:rowOff>47625</xdr:rowOff>
    </xdr:from>
    <xdr:to>
      <xdr:col>11</xdr:col>
      <xdr:colOff>38099</xdr:colOff>
      <xdr:row>41</xdr:row>
      <xdr:rowOff>2114550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0" y="9677400"/>
          <a:ext cx="3486149" cy="206692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133348</xdr:colOff>
      <xdr:row>48</xdr:row>
      <xdr:rowOff>19051</xdr:rowOff>
    </xdr:from>
    <xdr:to>
      <xdr:col>4</xdr:col>
      <xdr:colOff>304800</xdr:colOff>
      <xdr:row>48</xdr:row>
      <xdr:rowOff>1952625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8" y="11715751"/>
          <a:ext cx="4000502" cy="1933574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0</xdr:row>
      <xdr:rowOff>0</xdr:rowOff>
    </xdr:from>
    <xdr:to>
      <xdr:col>6</xdr:col>
      <xdr:colOff>390525</xdr:colOff>
      <xdr:row>0</xdr:row>
      <xdr:rowOff>1117027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47875" y="0"/>
          <a:ext cx="3409950" cy="11170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133350</xdr:colOff>
      <xdr:row>49</xdr:row>
      <xdr:rowOff>152400</xdr:rowOff>
    </xdr:from>
    <xdr:to>
      <xdr:col>10</xdr:col>
      <xdr:colOff>828675</xdr:colOff>
      <xdr:row>49</xdr:row>
      <xdr:rowOff>923924</xdr:rowOff>
    </xdr:to>
    <xdr:pic>
      <xdr:nvPicPr>
        <xdr:cNvPr id="4" name="Рисунок 2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876925" y="13954125"/>
          <a:ext cx="3267075" cy="7715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276224</xdr:colOff>
      <xdr:row>48</xdr:row>
      <xdr:rowOff>66675</xdr:rowOff>
    </xdr:from>
    <xdr:to>
      <xdr:col>10</xdr:col>
      <xdr:colOff>577214</xdr:colOff>
      <xdr:row>48</xdr:row>
      <xdr:rowOff>2052479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3524" y="11763375"/>
          <a:ext cx="3549015" cy="198580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247650</xdr:colOff>
      <xdr:row>110</xdr:row>
      <xdr:rowOff>0</xdr:rowOff>
    </xdr:from>
    <xdr:to>
      <xdr:col>9</xdr:col>
      <xdr:colOff>819150</xdr:colOff>
      <xdr:row>110</xdr:row>
      <xdr:rowOff>1038225</xdr:rowOff>
    </xdr:to>
    <xdr:pic>
      <xdr:nvPicPr>
        <xdr:cNvPr id="30810" name="Рисунок 6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43425" y="24841200"/>
          <a:ext cx="421005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352425</xdr:colOff>
      <xdr:row>53</xdr:row>
      <xdr:rowOff>57150</xdr:rowOff>
    </xdr:from>
    <xdr:to>
      <xdr:col>9</xdr:col>
      <xdr:colOff>142875</xdr:colOff>
      <xdr:row>53</xdr:row>
      <xdr:rowOff>1047750</xdr:rowOff>
    </xdr:to>
    <xdr:pic>
      <xdr:nvPicPr>
        <xdr:cNvPr id="8817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86325" y="12592050"/>
          <a:ext cx="40576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476250</xdr:colOff>
      <xdr:row>1</xdr:row>
      <xdr:rowOff>85725</xdr:rowOff>
    </xdr:from>
    <xdr:to>
      <xdr:col>7</xdr:col>
      <xdr:colOff>809625</xdr:colOff>
      <xdr:row>7</xdr:row>
      <xdr:rowOff>47625</xdr:rowOff>
    </xdr:to>
    <xdr:pic>
      <xdr:nvPicPr>
        <xdr:cNvPr id="8818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476500" y="104775"/>
          <a:ext cx="56483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676275</xdr:colOff>
      <xdr:row>35</xdr:row>
      <xdr:rowOff>57150</xdr:rowOff>
    </xdr:from>
    <xdr:to>
      <xdr:col>0</xdr:col>
      <xdr:colOff>1714500</xdr:colOff>
      <xdr:row>35</xdr:row>
      <xdr:rowOff>200025</xdr:rowOff>
    </xdr:to>
    <xdr:pic>
      <xdr:nvPicPr>
        <xdr:cNvPr id="8819" name="Рисунок 1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76275" y="7429500"/>
          <a:ext cx="1038225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552450</xdr:colOff>
      <xdr:row>18</xdr:row>
      <xdr:rowOff>47625</xdr:rowOff>
    </xdr:from>
    <xdr:to>
      <xdr:col>3</xdr:col>
      <xdr:colOff>123825</xdr:colOff>
      <xdr:row>18</xdr:row>
      <xdr:rowOff>190500</xdr:rowOff>
    </xdr:to>
    <xdr:pic>
      <xdr:nvPicPr>
        <xdr:cNvPr id="6809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24275" y="6315075"/>
          <a:ext cx="1038225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809625</xdr:colOff>
      <xdr:row>1</xdr:row>
      <xdr:rowOff>85725</xdr:rowOff>
    </xdr:from>
    <xdr:to>
      <xdr:col>7</xdr:col>
      <xdr:colOff>276225</xdr:colOff>
      <xdr:row>7</xdr:row>
      <xdr:rowOff>123825</xdr:rowOff>
    </xdr:to>
    <xdr:pic>
      <xdr:nvPicPr>
        <xdr:cNvPr id="6810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09875" y="142875"/>
          <a:ext cx="421005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581025</xdr:colOff>
      <xdr:row>43</xdr:row>
      <xdr:rowOff>9525</xdr:rowOff>
    </xdr:from>
    <xdr:to>
      <xdr:col>9</xdr:col>
      <xdr:colOff>723900</xdr:colOff>
      <xdr:row>43</xdr:row>
      <xdr:rowOff>1000125</xdr:rowOff>
    </xdr:to>
    <xdr:pic>
      <xdr:nvPicPr>
        <xdr:cNvPr id="5" name="Рисунок 2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219700" y="12468225"/>
          <a:ext cx="40576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581025</xdr:colOff>
      <xdr:row>23</xdr:row>
      <xdr:rowOff>9525</xdr:rowOff>
    </xdr:from>
    <xdr:to>
      <xdr:col>9</xdr:col>
      <xdr:colOff>723900</xdr:colOff>
      <xdr:row>23</xdr:row>
      <xdr:rowOff>1000125</xdr:rowOff>
    </xdr:to>
    <xdr:pic>
      <xdr:nvPicPr>
        <xdr:cNvPr id="4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19700" y="12468225"/>
          <a:ext cx="40576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304799</xdr:colOff>
      <xdr:row>0</xdr:row>
      <xdr:rowOff>19050</xdr:rowOff>
    </xdr:from>
    <xdr:to>
      <xdr:col>6</xdr:col>
      <xdr:colOff>47624</xdr:colOff>
      <xdr:row>7</xdr:row>
      <xdr:rowOff>38100</xdr:rowOff>
    </xdr:to>
    <xdr:pic>
      <xdr:nvPicPr>
        <xdr:cNvPr id="5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6624" y="19050"/>
          <a:ext cx="24098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676275</xdr:colOff>
      <xdr:row>50</xdr:row>
      <xdr:rowOff>66675</xdr:rowOff>
    </xdr:from>
    <xdr:to>
      <xdr:col>9</xdr:col>
      <xdr:colOff>609600</xdr:colOff>
      <xdr:row>50</xdr:row>
      <xdr:rowOff>1057275</xdr:rowOff>
    </xdr:to>
    <xdr:pic>
      <xdr:nvPicPr>
        <xdr:cNvPr id="11651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05500" y="12211050"/>
          <a:ext cx="40576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1762125</xdr:colOff>
      <xdr:row>1</xdr:row>
      <xdr:rowOff>28575</xdr:rowOff>
    </xdr:from>
    <xdr:to>
      <xdr:col>8</xdr:col>
      <xdr:colOff>819150</xdr:colOff>
      <xdr:row>1</xdr:row>
      <xdr:rowOff>1028700</xdr:rowOff>
    </xdr:to>
    <xdr:pic>
      <xdr:nvPicPr>
        <xdr:cNvPr id="11652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62125" y="28575"/>
          <a:ext cx="75057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676275</xdr:colOff>
      <xdr:row>31</xdr:row>
      <xdr:rowOff>66675</xdr:rowOff>
    </xdr:from>
    <xdr:to>
      <xdr:col>9</xdr:col>
      <xdr:colOff>809625</xdr:colOff>
      <xdr:row>31</xdr:row>
      <xdr:rowOff>1057275</xdr:rowOff>
    </xdr:to>
    <xdr:pic>
      <xdr:nvPicPr>
        <xdr:cNvPr id="2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05500" y="6810375"/>
          <a:ext cx="44386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1762125</xdr:colOff>
      <xdr:row>1</xdr:row>
      <xdr:rowOff>28575</xdr:rowOff>
    </xdr:from>
    <xdr:to>
      <xdr:col>8</xdr:col>
      <xdr:colOff>819150</xdr:colOff>
      <xdr:row>1</xdr:row>
      <xdr:rowOff>1028700</xdr:rowOff>
    </xdr:to>
    <xdr:pic>
      <xdr:nvPicPr>
        <xdr:cNvPr id="3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62125" y="28575"/>
          <a:ext cx="75057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676275</xdr:colOff>
      <xdr:row>51</xdr:row>
      <xdr:rowOff>66675</xdr:rowOff>
    </xdr:from>
    <xdr:to>
      <xdr:col>9</xdr:col>
      <xdr:colOff>609600</xdr:colOff>
      <xdr:row>51</xdr:row>
      <xdr:rowOff>1057275</xdr:rowOff>
    </xdr:to>
    <xdr:pic>
      <xdr:nvPicPr>
        <xdr:cNvPr id="2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05500" y="12211050"/>
          <a:ext cx="40576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1762125</xdr:colOff>
      <xdr:row>1</xdr:row>
      <xdr:rowOff>28575</xdr:rowOff>
    </xdr:from>
    <xdr:to>
      <xdr:col>8</xdr:col>
      <xdr:colOff>333375</xdr:colOff>
      <xdr:row>1</xdr:row>
      <xdr:rowOff>1028700</xdr:rowOff>
    </xdr:to>
    <xdr:pic>
      <xdr:nvPicPr>
        <xdr:cNvPr id="3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62125" y="28575"/>
          <a:ext cx="75057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1048;\Desktop\&#1055;&#1088;&#1072;&#1081;&#1089;\&#1055;&#1088;&#1072;&#1081;&#1089;\&#1056;&#1072;&#1089;&#1095;&#1077;&#1090;&#1099;%20&#1094;&#1077;&#1093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1048;\Desktop\&#1055;&#1088;&#1072;&#1081;&#1089;\&#1055;&#1088;&#1072;&#1081;&#1089;\&#1056;&#1072;&#1089;&#1095;&#1077;&#1090;%20&#1079;&#1086;&#1085;&#1090;&#1086;&#1074;%20&#1085;&#1077;&#1088;&#1078;&#1072;&#1074;&#1077;&#1081;&#1082;&#1072;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вая"/>
      <sheetName val="Прямики 0.5"/>
      <sheetName val="Прямики 0.7"/>
      <sheetName val="Переход"/>
      <sheetName val="Отвод"/>
      <sheetName val="Полуотвод"/>
      <sheetName val="Изделие"/>
      <sheetName val="Изделие без шинки"/>
      <sheetName val="Зонт пристенный"/>
      <sheetName val="Зонт островной"/>
      <sheetName val="Расходка"/>
      <sheetName val="РЗП"/>
      <sheetName val="РЗ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3">
          <cell r="B3">
            <v>30</v>
          </cell>
        </row>
        <row r="4">
          <cell r="B4">
            <v>6</v>
          </cell>
        </row>
      </sheetData>
      <sheetData sheetId="11" refreshError="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онт оцинкованный"/>
      <sheetName val="Зонт пристенный"/>
      <sheetName val="Зонт островной"/>
      <sheetName val="РЗП"/>
      <sheetName val="РЗО"/>
    </sheetNames>
    <sheetDataSet>
      <sheetData sheetId="0"/>
      <sheetData sheetId="1"/>
      <sheetData sheetId="2"/>
      <sheetData sheetId="3">
        <row r="6">
          <cell r="L6">
            <v>0.1</v>
          </cell>
          <cell r="M6">
            <v>0.1</v>
          </cell>
        </row>
      </sheetData>
      <sheetData sheetId="4">
        <row r="6">
          <cell r="L6">
            <v>0.1</v>
          </cell>
          <cell r="M6">
            <v>0.1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I69"/>
  <sheetViews>
    <sheetView tabSelected="1" workbookViewId="0">
      <selection activeCell="M15" sqref="M15"/>
    </sheetView>
  </sheetViews>
  <sheetFormatPr defaultRowHeight="12.75" x14ac:dyDescent="0.2"/>
  <cols>
    <col min="1" max="1" width="0.85546875" customWidth="1"/>
    <col min="2" max="9" width="10.5703125" customWidth="1"/>
  </cols>
  <sheetData>
    <row r="1" spans="2:9" x14ac:dyDescent="0.2">
      <c r="H1" s="218" t="s">
        <v>1006</v>
      </c>
    </row>
    <row r="7" spans="2:9" ht="27" customHeight="1" x14ac:dyDescent="0.2">
      <c r="B7" s="252" t="s">
        <v>955</v>
      </c>
      <c r="C7" s="245"/>
      <c r="D7" s="245"/>
      <c r="E7" s="245"/>
      <c r="F7" s="245"/>
      <c r="G7" s="245"/>
      <c r="H7" s="245"/>
      <c r="I7" s="245"/>
    </row>
    <row r="9" spans="2:9" x14ac:dyDescent="0.2">
      <c r="B9" s="252" t="s">
        <v>954</v>
      </c>
      <c r="C9" s="252"/>
      <c r="D9" s="252"/>
      <c r="E9" s="252"/>
      <c r="F9" s="253"/>
      <c r="G9" s="208" t="s">
        <v>22</v>
      </c>
      <c r="H9" s="208" t="s">
        <v>5</v>
      </c>
      <c r="I9" s="208" t="s">
        <v>21</v>
      </c>
    </row>
    <row r="10" spans="2:9" ht="42.75" customHeight="1" thickBot="1" x14ac:dyDescent="0.25">
      <c r="B10" s="254"/>
      <c r="C10" s="254"/>
      <c r="D10" s="254"/>
      <c r="E10" s="254"/>
      <c r="F10" s="255"/>
      <c r="G10" s="207">
        <v>50.75</v>
      </c>
      <c r="H10" s="207">
        <v>56.9</v>
      </c>
      <c r="I10" s="207">
        <v>0</v>
      </c>
    </row>
    <row r="11" spans="2:9" ht="23.25" customHeight="1" thickTop="1" x14ac:dyDescent="0.2">
      <c r="B11" s="227" t="s">
        <v>943</v>
      </c>
      <c r="C11" s="228"/>
      <c r="D11" s="228"/>
      <c r="E11" s="228"/>
      <c r="F11" s="228"/>
      <c r="G11" s="228"/>
      <c r="H11" s="228"/>
      <c r="I11" s="229"/>
    </row>
    <row r="12" spans="2:9" ht="23.25" customHeight="1" x14ac:dyDescent="0.3">
      <c r="B12" s="230" t="s">
        <v>932</v>
      </c>
      <c r="C12" s="231"/>
      <c r="D12" s="231"/>
      <c r="E12" s="231"/>
      <c r="F12" s="231"/>
      <c r="G12" s="231"/>
      <c r="H12" s="231"/>
      <c r="I12" s="232"/>
    </row>
    <row r="13" spans="2:9" ht="23.25" customHeight="1" x14ac:dyDescent="0.3">
      <c r="B13" s="230" t="s">
        <v>601</v>
      </c>
      <c r="C13" s="231"/>
      <c r="D13" s="231"/>
      <c r="E13" s="231"/>
      <c r="F13" s="231"/>
      <c r="G13" s="231"/>
      <c r="H13" s="231"/>
      <c r="I13" s="232"/>
    </row>
    <row r="14" spans="2:9" ht="23.25" customHeight="1" x14ac:dyDescent="0.3">
      <c r="B14" s="230" t="s">
        <v>933</v>
      </c>
      <c r="C14" s="231"/>
      <c r="D14" s="231"/>
      <c r="E14" s="231"/>
      <c r="F14" s="231"/>
      <c r="G14" s="231"/>
      <c r="H14" s="231"/>
      <c r="I14" s="232"/>
    </row>
    <row r="15" spans="2:9" ht="23.25" customHeight="1" x14ac:dyDescent="0.25">
      <c r="B15" s="224" t="s">
        <v>935</v>
      </c>
      <c r="C15" s="225"/>
      <c r="D15" s="225"/>
      <c r="E15" s="225"/>
      <c r="F15" s="225"/>
      <c r="G15" s="225"/>
      <c r="H15" s="225"/>
      <c r="I15" s="226"/>
    </row>
    <row r="16" spans="2:9" ht="23.25" customHeight="1" x14ac:dyDescent="0.25">
      <c r="B16" s="224" t="s">
        <v>936</v>
      </c>
      <c r="C16" s="225"/>
      <c r="D16" s="225"/>
      <c r="E16" s="225"/>
      <c r="F16" s="225"/>
      <c r="G16" s="225"/>
      <c r="H16" s="225"/>
      <c r="I16" s="226"/>
    </row>
    <row r="17" spans="2:9" ht="23.25" customHeight="1" x14ac:dyDescent="0.25">
      <c r="B17" s="224" t="s">
        <v>937</v>
      </c>
      <c r="C17" s="225"/>
      <c r="D17" s="225"/>
      <c r="E17" s="225"/>
      <c r="F17" s="225"/>
      <c r="G17" s="225"/>
      <c r="H17" s="225"/>
      <c r="I17" s="226"/>
    </row>
    <row r="18" spans="2:9" ht="23.25" customHeight="1" x14ac:dyDescent="0.25">
      <c r="B18" s="224" t="s">
        <v>938</v>
      </c>
      <c r="C18" s="225"/>
      <c r="D18" s="225"/>
      <c r="E18" s="225"/>
      <c r="F18" s="225"/>
      <c r="G18" s="225"/>
      <c r="H18" s="225"/>
      <c r="I18" s="226"/>
    </row>
    <row r="19" spans="2:9" ht="23.25" customHeight="1" x14ac:dyDescent="0.25">
      <c r="B19" s="224" t="s">
        <v>939</v>
      </c>
      <c r="C19" s="225"/>
      <c r="D19" s="225"/>
      <c r="E19" s="225"/>
      <c r="F19" s="225"/>
      <c r="G19" s="225"/>
      <c r="H19" s="225"/>
      <c r="I19" s="226"/>
    </row>
    <row r="20" spans="2:9" ht="23.25" customHeight="1" thickBot="1" x14ac:dyDescent="0.3">
      <c r="B20" s="236" t="s">
        <v>942</v>
      </c>
      <c r="C20" s="237"/>
      <c r="D20" s="237"/>
      <c r="E20" s="237"/>
      <c r="F20" s="237"/>
      <c r="G20" s="237"/>
      <c r="H20" s="237"/>
      <c r="I20" s="238"/>
    </row>
    <row r="21" spans="2:9" ht="23.25" customHeight="1" thickTop="1" thickBot="1" x14ac:dyDescent="0.3">
      <c r="B21" s="205"/>
      <c r="C21" s="205"/>
      <c r="D21" s="205"/>
      <c r="E21" s="205"/>
      <c r="F21" s="205"/>
      <c r="G21" s="205"/>
      <c r="H21" s="205"/>
      <c r="I21" s="205"/>
    </row>
    <row r="22" spans="2:9" ht="23.25" customHeight="1" thickTop="1" x14ac:dyDescent="0.2">
      <c r="B22" s="239" t="s">
        <v>934</v>
      </c>
      <c r="C22" s="240"/>
      <c r="D22" s="240"/>
      <c r="E22" s="240"/>
      <c r="F22" s="240"/>
      <c r="G22" s="240"/>
      <c r="H22" s="240"/>
      <c r="I22" s="241"/>
    </row>
    <row r="23" spans="2:9" ht="23.25" customHeight="1" x14ac:dyDescent="0.25">
      <c r="B23" s="233" t="s">
        <v>940</v>
      </c>
      <c r="C23" s="234"/>
      <c r="D23" s="234"/>
      <c r="E23" s="234"/>
      <c r="F23" s="234"/>
      <c r="G23" s="234"/>
      <c r="H23" s="234"/>
      <c r="I23" s="235"/>
    </row>
    <row r="24" spans="2:9" ht="23.25" customHeight="1" x14ac:dyDescent="0.25">
      <c r="B24" s="233" t="s">
        <v>945</v>
      </c>
      <c r="C24" s="234"/>
      <c r="D24" s="234"/>
      <c r="E24" s="234"/>
      <c r="F24" s="234"/>
      <c r="G24" s="234"/>
      <c r="H24" s="234"/>
      <c r="I24" s="235"/>
    </row>
    <row r="25" spans="2:9" ht="23.25" customHeight="1" x14ac:dyDescent="0.25">
      <c r="B25" s="233" t="s">
        <v>944</v>
      </c>
      <c r="C25" s="234"/>
      <c r="D25" s="234"/>
      <c r="E25" s="234"/>
      <c r="F25" s="234"/>
      <c r="G25" s="234"/>
      <c r="H25" s="234"/>
      <c r="I25" s="235"/>
    </row>
    <row r="26" spans="2:9" ht="23.25" customHeight="1" x14ac:dyDescent="0.25">
      <c r="B26" s="233" t="s">
        <v>941</v>
      </c>
      <c r="C26" s="234"/>
      <c r="D26" s="234"/>
      <c r="E26" s="234"/>
      <c r="F26" s="234"/>
      <c r="G26" s="234"/>
      <c r="H26" s="234"/>
      <c r="I26" s="235"/>
    </row>
    <row r="27" spans="2:9" ht="23.25" customHeight="1" x14ac:dyDescent="0.25">
      <c r="B27" s="233" t="s">
        <v>946</v>
      </c>
      <c r="C27" s="234"/>
      <c r="D27" s="234"/>
      <c r="E27" s="234"/>
      <c r="F27" s="234"/>
      <c r="G27" s="234"/>
      <c r="H27" s="234"/>
      <c r="I27" s="235"/>
    </row>
    <row r="28" spans="2:9" ht="23.25" customHeight="1" x14ac:dyDescent="0.25">
      <c r="B28" s="233" t="s">
        <v>947</v>
      </c>
      <c r="C28" s="234"/>
      <c r="D28" s="234"/>
      <c r="E28" s="234"/>
      <c r="F28" s="234"/>
      <c r="G28" s="234"/>
      <c r="H28" s="234"/>
      <c r="I28" s="235"/>
    </row>
    <row r="29" spans="2:9" ht="23.25" customHeight="1" x14ac:dyDescent="0.25">
      <c r="B29" s="233" t="s">
        <v>948</v>
      </c>
      <c r="C29" s="234"/>
      <c r="D29" s="234"/>
      <c r="E29" s="234"/>
      <c r="F29" s="234"/>
      <c r="G29" s="234"/>
      <c r="H29" s="234"/>
      <c r="I29" s="235"/>
    </row>
    <row r="30" spans="2:9" ht="23.25" customHeight="1" x14ac:dyDescent="0.25">
      <c r="B30" s="233" t="s">
        <v>951</v>
      </c>
      <c r="C30" s="234"/>
      <c r="D30" s="234"/>
      <c r="E30" s="234"/>
      <c r="F30" s="234"/>
      <c r="G30" s="234"/>
      <c r="H30" s="234"/>
      <c r="I30" s="235"/>
    </row>
    <row r="31" spans="2:9" ht="23.25" customHeight="1" x14ac:dyDescent="0.25">
      <c r="B31" s="233" t="s">
        <v>949</v>
      </c>
      <c r="C31" s="234"/>
      <c r="D31" s="234"/>
      <c r="E31" s="234"/>
      <c r="F31" s="234"/>
      <c r="G31" s="234"/>
      <c r="H31" s="234"/>
      <c r="I31" s="235"/>
    </row>
    <row r="32" spans="2:9" ht="23.25" customHeight="1" thickBot="1" x14ac:dyDescent="0.3">
      <c r="B32" s="246" t="s">
        <v>950</v>
      </c>
      <c r="C32" s="247"/>
      <c r="D32" s="247"/>
      <c r="E32" s="247"/>
      <c r="F32" s="247"/>
      <c r="G32" s="247"/>
      <c r="H32" s="247"/>
      <c r="I32" s="248"/>
    </row>
    <row r="33" spans="2:9" ht="23.25" customHeight="1" thickTop="1" thickBot="1" x14ac:dyDescent="0.3">
      <c r="B33" s="206"/>
      <c r="C33" s="206"/>
      <c r="D33" s="206"/>
      <c r="E33" s="206"/>
      <c r="F33" s="206"/>
      <c r="G33" s="206"/>
      <c r="H33" s="206"/>
      <c r="I33" s="206"/>
    </row>
    <row r="34" spans="2:9" ht="23.25" customHeight="1" thickTop="1" x14ac:dyDescent="0.2">
      <c r="B34" s="249" t="s">
        <v>952</v>
      </c>
      <c r="C34" s="250"/>
      <c r="D34" s="250"/>
      <c r="E34" s="250"/>
      <c r="F34" s="250"/>
      <c r="G34" s="250"/>
      <c r="H34" s="250"/>
      <c r="I34" s="251"/>
    </row>
    <row r="35" spans="2:9" ht="23.25" customHeight="1" thickBot="1" x14ac:dyDescent="0.3">
      <c r="B35" s="242" t="s">
        <v>953</v>
      </c>
      <c r="C35" s="243"/>
      <c r="D35" s="243"/>
      <c r="E35" s="243"/>
      <c r="F35" s="243"/>
      <c r="G35" s="243"/>
      <c r="H35" s="243"/>
      <c r="I35" s="244"/>
    </row>
    <row r="36" spans="2:9" ht="13.5" thickTop="1" x14ac:dyDescent="0.2">
      <c r="B36" s="245"/>
      <c r="C36" s="245"/>
      <c r="D36" s="245"/>
      <c r="E36" s="245"/>
      <c r="F36" s="245"/>
      <c r="G36" s="245"/>
      <c r="H36" s="245"/>
      <c r="I36" s="245"/>
    </row>
    <row r="37" spans="2:9" x14ac:dyDescent="0.2">
      <c r="B37" s="245"/>
      <c r="C37" s="245"/>
      <c r="D37" s="245"/>
      <c r="E37" s="245"/>
      <c r="F37" s="245"/>
      <c r="G37" s="245"/>
      <c r="H37" s="245"/>
      <c r="I37" s="245"/>
    </row>
    <row r="38" spans="2:9" x14ac:dyDescent="0.2">
      <c r="B38" s="245"/>
      <c r="C38" s="245"/>
      <c r="D38" s="245"/>
      <c r="E38" s="245"/>
      <c r="F38" s="245"/>
      <c r="G38" s="245"/>
      <c r="H38" s="245"/>
      <c r="I38" s="245"/>
    </row>
    <row r="39" spans="2:9" x14ac:dyDescent="0.2">
      <c r="B39" s="245"/>
      <c r="C39" s="245"/>
      <c r="D39" s="245"/>
      <c r="E39" s="245"/>
      <c r="F39" s="245"/>
      <c r="G39" s="245"/>
      <c r="H39" s="245"/>
      <c r="I39" s="245"/>
    </row>
    <row r="40" spans="2:9" x14ac:dyDescent="0.2">
      <c r="B40" s="245"/>
      <c r="C40" s="245"/>
      <c r="D40" s="245"/>
      <c r="E40" s="245"/>
      <c r="F40" s="245"/>
      <c r="G40" s="245"/>
      <c r="H40" s="245"/>
      <c r="I40" s="245"/>
    </row>
    <row r="41" spans="2:9" x14ac:dyDescent="0.2">
      <c r="B41" s="245"/>
      <c r="C41" s="245"/>
      <c r="D41" s="245"/>
      <c r="E41" s="245"/>
      <c r="F41" s="245"/>
      <c r="G41" s="245"/>
      <c r="H41" s="245"/>
      <c r="I41" s="245"/>
    </row>
    <row r="42" spans="2:9" x14ac:dyDescent="0.2">
      <c r="B42" s="245"/>
      <c r="C42" s="245"/>
      <c r="D42" s="245"/>
      <c r="E42" s="245"/>
      <c r="F42" s="245"/>
      <c r="G42" s="245"/>
      <c r="H42" s="245"/>
      <c r="I42" s="245"/>
    </row>
    <row r="43" spans="2:9" x14ac:dyDescent="0.2">
      <c r="B43" s="245"/>
      <c r="C43" s="245"/>
      <c r="D43" s="245"/>
      <c r="E43" s="245"/>
      <c r="F43" s="245"/>
      <c r="G43" s="245"/>
      <c r="H43" s="245"/>
      <c r="I43" s="245"/>
    </row>
    <row r="44" spans="2:9" x14ac:dyDescent="0.2">
      <c r="B44" s="245"/>
      <c r="C44" s="245"/>
      <c r="D44" s="245"/>
      <c r="E44" s="245"/>
      <c r="F44" s="245"/>
      <c r="G44" s="245"/>
      <c r="H44" s="245"/>
      <c r="I44" s="245"/>
    </row>
    <row r="45" spans="2:9" x14ac:dyDescent="0.2">
      <c r="B45" s="245"/>
      <c r="C45" s="245"/>
      <c r="D45" s="245"/>
      <c r="E45" s="245"/>
      <c r="F45" s="245"/>
      <c r="G45" s="245"/>
      <c r="H45" s="245"/>
      <c r="I45" s="245"/>
    </row>
    <row r="46" spans="2:9" x14ac:dyDescent="0.2">
      <c r="B46" s="245"/>
      <c r="C46" s="245"/>
      <c r="D46" s="245"/>
      <c r="E46" s="245"/>
      <c r="F46" s="245"/>
      <c r="G46" s="245"/>
      <c r="H46" s="245"/>
      <c r="I46" s="245"/>
    </row>
    <row r="47" spans="2:9" x14ac:dyDescent="0.2">
      <c r="B47" s="245"/>
      <c r="C47" s="245"/>
      <c r="D47" s="245"/>
      <c r="E47" s="245"/>
      <c r="F47" s="245"/>
      <c r="G47" s="245"/>
      <c r="H47" s="245"/>
      <c r="I47" s="245"/>
    </row>
    <row r="48" spans="2:9" x14ac:dyDescent="0.2">
      <c r="B48" s="245"/>
      <c r="C48" s="245"/>
      <c r="D48" s="245"/>
      <c r="E48" s="245"/>
      <c r="F48" s="245"/>
      <c r="G48" s="245"/>
      <c r="H48" s="245"/>
      <c r="I48" s="245"/>
    </row>
    <row r="49" spans="2:9" x14ac:dyDescent="0.2">
      <c r="B49" s="245"/>
      <c r="C49" s="245"/>
      <c r="D49" s="245"/>
      <c r="E49" s="245"/>
      <c r="F49" s="245"/>
      <c r="G49" s="245"/>
      <c r="H49" s="245"/>
      <c r="I49" s="245"/>
    </row>
    <row r="50" spans="2:9" x14ac:dyDescent="0.2">
      <c r="B50" s="245"/>
      <c r="C50" s="245"/>
      <c r="D50" s="245"/>
      <c r="E50" s="245"/>
      <c r="F50" s="245"/>
      <c r="G50" s="245"/>
      <c r="H50" s="245"/>
      <c r="I50" s="245"/>
    </row>
    <row r="51" spans="2:9" x14ac:dyDescent="0.2">
      <c r="B51" s="245"/>
      <c r="C51" s="245"/>
      <c r="D51" s="245"/>
      <c r="E51" s="245"/>
      <c r="F51" s="245"/>
      <c r="G51" s="245"/>
      <c r="H51" s="245"/>
      <c r="I51" s="245"/>
    </row>
    <row r="52" spans="2:9" x14ac:dyDescent="0.2">
      <c r="B52" s="245"/>
      <c r="C52" s="245"/>
      <c r="D52" s="245"/>
      <c r="E52" s="245"/>
      <c r="F52" s="245"/>
      <c r="G52" s="245"/>
      <c r="H52" s="245"/>
      <c r="I52" s="245"/>
    </row>
    <row r="53" spans="2:9" x14ac:dyDescent="0.2">
      <c r="B53" s="245"/>
      <c r="C53" s="245"/>
      <c r="D53" s="245"/>
      <c r="E53" s="245"/>
      <c r="F53" s="245"/>
      <c r="G53" s="245"/>
      <c r="H53" s="245"/>
      <c r="I53" s="245"/>
    </row>
    <row r="54" spans="2:9" x14ac:dyDescent="0.2">
      <c r="B54" s="245"/>
      <c r="C54" s="245"/>
      <c r="D54" s="245"/>
      <c r="E54" s="245"/>
      <c r="F54" s="245"/>
      <c r="G54" s="245"/>
      <c r="H54" s="245"/>
      <c r="I54" s="245"/>
    </row>
    <row r="55" spans="2:9" x14ac:dyDescent="0.2">
      <c r="B55" s="245"/>
      <c r="C55" s="245"/>
      <c r="D55" s="245"/>
      <c r="E55" s="245"/>
      <c r="F55" s="245"/>
      <c r="G55" s="245"/>
      <c r="H55" s="245"/>
      <c r="I55" s="245"/>
    </row>
    <row r="56" spans="2:9" x14ac:dyDescent="0.2">
      <c r="B56" s="245"/>
      <c r="C56" s="245"/>
      <c r="D56" s="245"/>
      <c r="E56" s="245"/>
      <c r="F56" s="245"/>
      <c r="G56" s="245"/>
      <c r="H56" s="245"/>
      <c r="I56" s="245"/>
    </row>
    <row r="57" spans="2:9" x14ac:dyDescent="0.2">
      <c r="B57" s="245"/>
      <c r="C57" s="245"/>
      <c r="D57" s="245"/>
      <c r="E57" s="245"/>
      <c r="F57" s="245"/>
      <c r="G57" s="245"/>
      <c r="H57" s="245"/>
      <c r="I57" s="245"/>
    </row>
    <row r="58" spans="2:9" x14ac:dyDescent="0.2">
      <c r="B58" s="245"/>
      <c r="C58" s="245"/>
      <c r="D58" s="245"/>
      <c r="E58" s="245"/>
      <c r="F58" s="245"/>
      <c r="G58" s="245"/>
      <c r="H58" s="245"/>
      <c r="I58" s="245"/>
    </row>
    <row r="59" spans="2:9" x14ac:dyDescent="0.2">
      <c r="B59" s="245"/>
      <c r="C59" s="245"/>
      <c r="D59" s="245"/>
      <c r="E59" s="245"/>
      <c r="F59" s="245"/>
      <c r="G59" s="245"/>
      <c r="H59" s="245"/>
      <c r="I59" s="245"/>
    </row>
    <row r="60" spans="2:9" x14ac:dyDescent="0.2">
      <c r="B60" s="245"/>
      <c r="C60" s="245"/>
      <c r="D60" s="245"/>
      <c r="E60" s="245"/>
      <c r="F60" s="245"/>
      <c r="G60" s="245"/>
      <c r="H60" s="245"/>
      <c r="I60" s="245"/>
    </row>
    <row r="61" spans="2:9" x14ac:dyDescent="0.2">
      <c r="B61" s="245"/>
      <c r="C61" s="245"/>
      <c r="D61" s="245"/>
      <c r="E61" s="245"/>
      <c r="F61" s="245"/>
      <c r="G61" s="245"/>
      <c r="H61" s="245"/>
      <c r="I61" s="245"/>
    </row>
    <row r="62" spans="2:9" x14ac:dyDescent="0.2">
      <c r="B62" s="245"/>
      <c r="C62" s="245"/>
      <c r="D62" s="245"/>
      <c r="E62" s="245"/>
      <c r="F62" s="245"/>
      <c r="G62" s="245"/>
      <c r="H62" s="245"/>
      <c r="I62" s="245"/>
    </row>
    <row r="63" spans="2:9" x14ac:dyDescent="0.2">
      <c r="B63" s="245"/>
      <c r="C63" s="245"/>
      <c r="D63" s="245"/>
      <c r="E63" s="245"/>
      <c r="F63" s="245"/>
      <c r="G63" s="245"/>
      <c r="H63" s="245"/>
      <c r="I63" s="245"/>
    </row>
    <row r="64" spans="2:9" x14ac:dyDescent="0.2">
      <c r="B64" s="245"/>
      <c r="C64" s="245"/>
      <c r="D64" s="245"/>
      <c r="E64" s="245"/>
      <c r="F64" s="245"/>
      <c r="G64" s="245"/>
      <c r="H64" s="245"/>
      <c r="I64" s="245"/>
    </row>
    <row r="65" spans="2:9" x14ac:dyDescent="0.2">
      <c r="B65" s="245"/>
      <c r="C65" s="245"/>
      <c r="D65" s="245"/>
      <c r="E65" s="245"/>
      <c r="F65" s="245"/>
      <c r="G65" s="245"/>
      <c r="H65" s="245"/>
      <c r="I65" s="245"/>
    </row>
    <row r="66" spans="2:9" x14ac:dyDescent="0.2">
      <c r="B66" s="245"/>
      <c r="C66" s="245"/>
      <c r="D66" s="245"/>
      <c r="E66" s="245"/>
      <c r="F66" s="245"/>
      <c r="G66" s="245"/>
      <c r="H66" s="245"/>
      <c r="I66" s="245"/>
    </row>
    <row r="67" spans="2:9" x14ac:dyDescent="0.2">
      <c r="B67" s="245"/>
      <c r="C67" s="245"/>
      <c r="D67" s="245"/>
      <c r="E67" s="245"/>
      <c r="F67" s="245"/>
      <c r="G67" s="245"/>
      <c r="H67" s="245"/>
      <c r="I67" s="245"/>
    </row>
    <row r="68" spans="2:9" x14ac:dyDescent="0.2">
      <c r="B68" s="245"/>
      <c r="C68" s="245"/>
      <c r="D68" s="245"/>
      <c r="E68" s="245"/>
      <c r="F68" s="245"/>
      <c r="G68" s="245"/>
      <c r="H68" s="245"/>
      <c r="I68" s="245"/>
    </row>
    <row r="69" spans="2:9" x14ac:dyDescent="0.2">
      <c r="B69" s="245"/>
      <c r="C69" s="245"/>
      <c r="D69" s="245"/>
      <c r="E69" s="245"/>
      <c r="F69" s="245"/>
      <c r="G69" s="245"/>
      <c r="H69" s="245"/>
      <c r="I69" s="245"/>
    </row>
  </sheetData>
  <mergeCells count="59">
    <mergeCell ref="B9:F10"/>
    <mergeCell ref="B7:I7"/>
    <mergeCell ref="B69:I69"/>
    <mergeCell ref="B28:I28"/>
    <mergeCell ref="B27:I27"/>
    <mergeCell ref="B63:I63"/>
    <mergeCell ref="B64:I64"/>
    <mergeCell ref="B65:I65"/>
    <mergeCell ref="B66:I66"/>
    <mergeCell ref="B67:I67"/>
    <mergeCell ref="B68:I68"/>
    <mergeCell ref="B57:I57"/>
    <mergeCell ref="B58:I58"/>
    <mergeCell ref="B59:I59"/>
    <mergeCell ref="B60:I60"/>
    <mergeCell ref="B61:I61"/>
    <mergeCell ref="B62:I62"/>
    <mergeCell ref="B51:I51"/>
    <mergeCell ref="B52:I52"/>
    <mergeCell ref="B53:I53"/>
    <mergeCell ref="B54:I54"/>
    <mergeCell ref="B55:I55"/>
    <mergeCell ref="B56:I56"/>
    <mergeCell ref="B50:I50"/>
    <mergeCell ref="B39:I39"/>
    <mergeCell ref="B40:I40"/>
    <mergeCell ref="B41:I41"/>
    <mergeCell ref="B42:I42"/>
    <mergeCell ref="B43:I43"/>
    <mergeCell ref="B44:I44"/>
    <mergeCell ref="B45:I45"/>
    <mergeCell ref="B46:I46"/>
    <mergeCell ref="B47:I47"/>
    <mergeCell ref="B48:I48"/>
    <mergeCell ref="B49:I49"/>
    <mergeCell ref="B35:I35"/>
    <mergeCell ref="B36:I36"/>
    <mergeCell ref="B37:I37"/>
    <mergeCell ref="B38:I38"/>
    <mergeCell ref="B29:I29"/>
    <mergeCell ref="B30:I30"/>
    <mergeCell ref="B31:I31"/>
    <mergeCell ref="B32:I32"/>
    <mergeCell ref="B34:I34"/>
    <mergeCell ref="B23:I23"/>
    <mergeCell ref="B26:I26"/>
    <mergeCell ref="B25:I25"/>
    <mergeCell ref="B24:I24"/>
    <mergeCell ref="B17:I17"/>
    <mergeCell ref="B18:I18"/>
    <mergeCell ref="B19:I19"/>
    <mergeCell ref="B20:I20"/>
    <mergeCell ref="B22:I22"/>
    <mergeCell ref="B16:I16"/>
    <mergeCell ref="B11:I11"/>
    <mergeCell ref="B12:I12"/>
    <mergeCell ref="B13:I13"/>
    <mergeCell ref="B14:I14"/>
    <mergeCell ref="B15:I15"/>
  </mergeCells>
  <hyperlinks>
    <hyperlink ref="B12:I12" location="Расходка!R1C1" display="Расходные материалы"/>
    <hyperlink ref="B13:I13" location="Инструмент!R1C1" display="Инструмент"/>
    <hyperlink ref="B14:I14" location="Shivaki!R1C1" display="Кондиционеры SHIVAKI"/>
    <hyperlink ref="B15:I15" location="Akvilon!R1C1" display="Кондиционеры AKVILON"/>
    <hyperlink ref="B16:I16" location="OASIS!R1C1" display="Кондиционеры OASIS"/>
    <hyperlink ref="B17:I17" location="Pioneer!R1C1" display="Кондиционеры PIONEER"/>
    <hyperlink ref="B18:I18" location="'Pioneer мульти-сплиты'!R1C1" display="Кондиционеры PIONEER MULTI"/>
    <hyperlink ref="B19:I19" location="'Pioneer VRF'!R1C1" display="Кондиционеры PIONEER VRF"/>
    <hyperlink ref="B20:I20" location="Daikin!R1C1" display="Кондицинеры DAIKIN"/>
    <hyperlink ref="B23:I23" location="VENTS!R1C1" display="Вентиляция бытовая VENTS"/>
    <hyperlink ref="B24:I24" location="VTS!R1C1" display="Вентиляция VTS"/>
    <hyperlink ref="B25:I25" location="RUCK!R1C1" display="Вентиляторы RUCK"/>
    <hyperlink ref="B26:I26" location="Electrotest!R1C1" display="Автоматика ELECTROTEST"/>
    <hyperlink ref="B27:I27" location="'DIVT шумоглушит'!R1C1" display="Шумоглушители DIVT"/>
    <hyperlink ref="B28:I28" location="'DIVT фильтр'!R1C1" display="Фильтра DIVT"/>
    <hyperlink ref="B29:I29" location="'DIVT фильтр VTS'!R1C1" display="Фильтра DIVT под VTS"/>
    <hyperlink ref="B30:I30" location="'Зонт оцинкованный'!R1C1" display="Зонт островной из оцинкованной стали DIVT"/>
    <hyperlink ref="B31:I31" location="'Зонт пристенный'!R1C1" display="Зонт пристенный из нержавеющей стали DIVT"/>
    <hyperlink ref="B32:I32" location="'Зонт островной'!R1C1" display="Зонт островной из нержавеющей стали DIVT"/>
    <hyperlink ref="B35:I35" location="'VTS отопление'!R1C1" display="Воздушное отопление VTS"/>
  </hyperlinks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2"/>
  <sheetViews>
    <sheetView topLeftCell="A8" zoomScaleNormal="100" workbookViewId="0"/>
  </sheetViews>
  <sheetFormatPr defaultRowHeight="10.5" x14ac:dyDescent="0.15"/>
  <cols>
    <col min="1" max="1" width="30" style="1" customWidth="1"/>
    <col min="2" max="2" width="17.42578125" style="1" customWidth="1"/>
    <col min="3" max="3" width="31.5703125" style="1" customWidth="1"/>
    <col min="4" max="4" width="11.140625" style="1" customWidth="1"/>
    <col min="5" max="5" width="10.7109375" style="1" customWidth="1"/>
    <col min="6" max="6" width="8.5703125" style="1" hidden="1" customWidth="1"/>
    <col min="7" max="7" width="13.5703125" style="1" customWidth="1"/>
    <col min="8" max="8" width="13.5703125" style="4" customWidth="1"/>
    <col min="9" max="9" width="13.5703125" style="12" customWidth="1"/>
    <col min="10" max="10" width="13.5703125" style="1" customWidth="1"/>
    <col min="11" max="11" width="13.5703125" style="1" hidden="1" customWidth="1"/>
    <col min="12" max="12" width="9.140625" style="1"/>
    <col min="13" max="13" width="18.42578125" style="1" customWidth="1"/>
    <col min="14" max="16384" width="9.140625" style="1"/>
  </cols>
  <sheetData>
    <row r="1" spans="1:13" ht="4.5" hidden="1" customHeight="1" x14ac:dyDescent="0.15"/>
    <row r="2" spans="1:13" s="2" customFormat="1" ht="100.5" customHeight="1" x14ac:dyDescent="0.15">
      <c r="A2" s="259"/>
      <c r="B2" s="260"/>
      <c r="C2" s="260"/>
      <c r="D2" s="260"/>
      <c r="E2" s="260"/>
      <c r="F2" s="260"/>
      <c r="G2" s="260"/>
      <c r="H2" s="260"/>
      <c r="I2" s="260"/>
      <c r="J2" s="260"/>
      <c r="K2" s="89"/>
      <c r="M2" s="220" t="s">
        <v>1003</v>
      </c>
    </row>
    <row r="3" spans="1:13" s="2" customFormat="1" ht="4.5" hidden="1" customHeight="1" x14ac:dyDescent="0.15">
      <c r="A3" s="36"/>
      <c r="B3" s="37"/>
      <c r="C3" s="37"/>
      <c r="D3" s="37"/>
      <c r="E3" s="37"/>
      <c r="F3" s="37"/>
      <c r="G3" s="37"/>
      <c r="H3" s="37"/>
      <c r="I3" s="37"/>
      <c r="J3" s="37"/>
      <c r="K3" s="37"/>
    </row>
    <row r="4" spans="1:13" s="2" customFormat="1" ht="4.5" hidden="1" customHeight="1" x14ac:dyDescent="0.15">
      <c r="A4" s="36"/>
      <c r="B4" s="37"/>
      <c r="C4" s="37"/>
      <c r="D4" s="37"/>
      <c r="E4" s="37"/>
      <c r="F4" s="37"/>
      <c r="G4" s="37"/>
      <c r="H4" s="37"/>
      <c r="I4" s="37"/>
      <c r="J4" s="37"/>
      <c r="K4" s="37"/>
    </row>
    <row r="5" spans="1:13" s="2" customFormat="1" ht="4.5" hidden="1" customHeight="1" x14ac:dyDescent="0.15">
      <c r="A5" s="36"/>
      <c r="B5" s="37"/>
      <c r="C5" s="37"/>
      <c r="D5" s="37"/>
      <c r="E5" s="37"/>
      <c r="F5" s="37"/>
      <c r="G5" s="37"/>
      <c r="H5" s="37"/>
      <c r="I5" s="37"/>
      <c r="J5" s="37"/>
      <c r="K5" s="37"/>
    </row>
    <row r="6" spans="1:13" s="2" customFormat="1" ht="4.5" hidden="1" customHeight="1" x14ac:dyDescent="0.15">
      <c r="A6" s="36"/>
      <c r="B6" s="37"/>
      <c r="C6" s="37"/>
      <c r="D6" s="37"/>
      <c r="E6" s="37"/>
      <c r="F6" s="37"/>
      <c r="G6" s="37"/>
      <c r="H6" s="37"/>
      <c r="I6" s="37"/>
      <c r="J6" s="37"/>
      <c r="K6" s="37"/>
    </row>
    <row r="7" spans="1:13" s="2" customFormat="1" ht="4.5" hidden="1" customHeight="1" x14ac:dyDescent="0.15">
      <c r="A7" s="36"/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1:13" s="2" customFormat="1" ht="16.5" customHeight="1" x14ac:dyDescent="0.15">
      <c r="A8" s="11"/>
      <c r="B8" s="11"/>
      <c r="C8" s="11"/>
      <c r="D8" s="11"/>
      <c r="E8" s="11"/>
      <c r="F8" s="11"/>
      <c r="G8" s="11"/>
      <c r="H8" s="39" t="s">
        <v>22</v>
      </c>
      <c r="I8" s="40" t="s">
        <v>5</v>
      </c>
      <c r="J8" s="38" t="s">
        <v>21</v>
      </c>
      <c r="K8" s="38"/>
    </row>
    <row r="9" spans="1:13" s="2" customFormat="1" ht="16.5" customHeight="1" x14ac:dyDescent="0.15">
      <c r="A9" s="11"/>
      <c r="B9" s="11"/>
      <c r="C9" s="11"/>
      <c r="D9" s="11"/>
      <c r="E9" s="11"/>
      <c r="F9" s="11"/>
      <c r="G9" s="11"/>
      <c r="H9" s="39">
        <f>Исходный!G10</f>
        <v>50.75</v>
      </c>
      <c r="I9" s="39">
        <f>Исходный!H10</f>
        <v>56.9</v>
      </c>
      <c r="J9" s="38">
        <f>Исходный!I10</f>
        <v>0</v>
      </c>
      <c r="K9" s="38"/>
    </row>
    <row r="10" spans="1:13" ht="16.5" customHeight="1" x14ac:dyDescent="0.15">
      <c r="A10" s="261" t="s">
        <v>3</v>
      </c>
      <c r="B10" s="261" t="s">
        <v>13</v>
      </c>
      <c r="C10" s="261" t="s">
        <v>4</v>
      </c>
      <c r="D10" s="261" t="s">
        <v>323</v>
      </c>
      <c r="E10" s="261"/>
      <c r="F10" s="261" t="s">
        <v>2</v>
      </c>
      <c r="G10" s="261" t="s">
        <v>324</v>
      </c>
      <c r="H10" s="261"/>
      <c r="I10" s="261"/>
      <c r="J10" s="91" t="s">
        <v>325</v>
      </c>
      <c r="K10" s="256" t="s">
        <v>6</v>
      </c>
    </row>
    <row r="11" spans="1:13" ht="16.5" customHeight="1" x14ac:dyDescent="0.15">
      <c r="A11" s="261"/>
      <c r="B11" s="261"/>
      <c r="C11" s="261"/>
      <c r="D11" s="85" t="s">
        <v>10</v>
      </c>
      <c r="E11" s="59" t="s">
        <v>11</v>
      </c>
      <c r="F11" s="261"/>
      <c r="G11" s="85" t="s">
        <v>9</v>
      </c>
      <c r="H11" s="14" t="s">
        <v>7</v>
      </c>
      <c r="I11" s="13" t="s">
        <v>8</v>
      </c>
      <c r="J11" s="85" t="s">
        <v>326</v>
      </c>
      <c r="K11" s="257"/>
    </row>
    <row r="12" spans="1:13" ht="18.95" customHeight="1" x14ac:dyDescent="0.15">
      <c r="A12" s="62" t="s">
        <v>20</v>
      </c>
      <c r="B12" s="62" t="s">
        <v>107</v>
      </c>
      <c r="C12" s="101" t="s">
        <v>719</v>
      </c>
      <c r="D12" s="102"/>
      <c r="E12" s="102"/>
      <c r="F12" s="102"/>
      <c r="G12" s="102"/>
      <c r="H12" s="102"/>
      <c r="I12" s="102"/>
      <c r="J12" s="15"/>
      <c r="K12" s="14">
        <f>J12*F12</f>
        <v>0</v>
      </c>
    </row>
    <row r="13" spans="1:13" ht="18.95" customHeight="1" x14ac:dyDescent="0.25">
      <c r="A13" s="58" t="s">
        <v>1</v>
      </c>
      <c r="B13" s="59" t="s">
        <v>97</v>
      </c>
      <c r="C13" s="64" t="s">
        <v>715</v>
      </c>
      <c r="D13" s="47">
        <v>2.56</v>
      </c>
      <c r="E13" s="47">
        <v>2.84</v>
      </c>
      <c r="F13" s="5">
        <v>1</v>
      </c>
      <c r="G13" s="41"/>
      <c r="H13" s="15">
        <v>828</v>
      </c>
      <c r="I13" s="15">
        <f>H13*$I$9</f>
        <v>47113.2</v>
      </c>
      <c r="J13" s="15">
        <f>I13-I13*$J$9/100</f>
        <v>47113.2</v>
      </c>
      <c r="K13" s="14">
        <f>J13*F13</f>
        <v>47113.2</v>
      </c>
      <c r="L13" s="4"/>
    </row>
    <row r="14" spans="1:13" ht="18.95" customHeight="1" x14ac:dyDescent="0.25">
      <c r="A14" s="58" t="s">
        <v>1</v>
      </c>
      <c r="B14" s="59" t="s">
        <v>97</v>
      </c>
      <c r="C14" s="64" t="s">
        <v>716</v>
      </c>
      <c r="D14" s="47">
        <v>3.41</v>
      </c>
      <c r="E14" s="47">
        <v>3.58</v>
      </c>
      <c r="F14" s="5">
        <v>1</v>
      </c>
      <c r="G14" s="41"/>
      <c r="H14" s="15">
        <v>942</v>
      </c>
      <c r="I14" s="15">
        <f>H14*$I$9</f>
        <v>53599.799999999996</v>
      </c>
      <c r="J14" s="15">
        <f>I14-I14*$J$9/100</f>
        <v>53599.799999999996</v>
      </c>
      <c r="K14" s="14">
        <f>J14*F14</f>
        <v>53599.799999999996</v>
      </c>
      <c r="L14" s="4"/>
    </row>
    <row r="15" spans="1:13" ht="18.95" customHeight="1" x14ac:dyDescent="0.25">
      <c r="A15" s="58" t="s">
        <v>1</v>
      </c>
      <c r="B15" s="59" t="s">
        <v>97</v>
      </c>
      <c r="C15" s="64" t="s">
        <v>717</v>
      </c>
      <c r="D15" s="47">
        <v>5.48</v>
      </c>
      <c r="E15" s="47">
        <v>5.62</v>
      </c>
      <c r="F15" s="5">
        <v>1</v>
      </c>
      <c r="G15" s="41"/>
      <c r="H15" s="15">
        <v>1438</v>
      </c>
      <c r="I15" s="15">
        <f>H15*$I$9</f>
        <v>81822.2</v>
      </c>
      <c r="J15" s="15">
        <f>I15-I15*$J$9/100</f>
        <v>81822.2</v>
      </c>
      <c r="K15" s="14">
        <f>J15*F15</f>
        <v>81822.2</v>
      </c>
      <c r="L15" s="4"/>
    </row>
    <row r="16" spans="1:13" ht="18.75" customHeight="1" x14ac:dyDescent="0.25">
      <c r="A16" s="58" t="s">
        <v>1</v>
      </c>
      <c r="B16" s="59" t="s">
        <v>97</v>
      </c>
      <c r="C16" s="64" t="s">
        <v>718</v>
      </c>
      <c r="D16" s="47">
        <v>6.3</v>
      </c>
      <c r="E16" s="47">
        <v>6.4</v>
      </c>
      <c r="F16" s="5">
        <v>1</v>
      </c>
      <c r="G16" s="41"/>
      <c r="H16" s="15">
        <v>1526</v>
      </c>
      <c r="I16" s="15">
        <f>H16*$I$9</f>
        <v>86829.4</v>
      </c>
      <c r="J16" s="15">
        <f>I16-I16*$J$9/100</f>
        <v>86829.4</v>
      </c>
      <c r="K16" s="14">
        <f>J16*F16</f>
        <v>86829.4</v>
      </c>
      <c r="L16" s="4"/>
    </row>
    <row r="17" spans="1:12" s="6" customFormat="1" ht="18.95" customHeight="1" x14ac:dyDescent="0.25">
      <c r="A17" s="60" t="s">
        <v>14</v>
      </c>
      <c r="B17" s="49"/>
      <c r="C17" s="98" t="s">
        <v>111</v>
      </c>
      <c r="D17" s="99"/>
      <c r="E17" s="99"/>
      <c r="F17" s="99"/>
      <c r="G17" s="99"/>
      <c r="H17" s="99"/>
      <c r="I17" s="99"/>
      <c r="J17" s="100"/>
      <c r="K17" s="95"/>
    </row>
    <row r="18" spans="1:12" ht="18.95" customHeight="1" x14ac:dyDescent="0.25">
      <c r="A18" s="58" t="s">
        <v>1</v>
      </c>
      <c r="B18" s="58" t="s">
        <v>97</v>
      </c>
      <c r="C18" s="64" t="s">
        <v>98</v>
      </c>
      <c r="D18" s="47">
        <v>2.14</v>
      </c>
      <c r="E18" s="47">
        <v>2.06</v>
      </c>
      <c r="F18" s="10">
        <v>1</v>
      </c>
      <c r="G18" s="15" t="s">
        <v>36</v>
      </c>
      <c r="H18" s="15">
        <v>697</v>
      </c>
      <c r="I18" s="15">
        <f>H18*$I$9</f>
        <v>39659.299999999996</v>
      </c>
      <c r="J18" s="15">
        <f>I18-I18*$J$9/100</f>
        <v>39659.299999999996</v>
      </c>
      <c r="K18" s="14">
        <f>J18*F18</f>
        <v>39659.299999999996</v>
      </c>
    </row>
    <row r="19" spans="1:12" ht="18.95" customHeight="1" x14ac:dyDescent="0.25">
      <c r="A19" s="59" t="s">
        <v>1</v>
      </c>
      <c r="B19" s="59" t="s">
        <v>97</v>
      </c>
      <c r="C19" s="64" t="s">
        <v>99</v>
      </c>
      <c r="D19" s="47">
        <v>2.65</v>
      </c>
      <c r="E19" s="47">
        <v>2.8</v>
      </c>
      <c r="F19" s="45">
        <v>1</v>
      </c>
      <c r="G19" s="14" t="s">
        <v>36</v>
      </c>
      <c r="H19" s="15">
        <v>736</v>
      </c>
      <c r="I19" s="15">
        <f>H19*$I$9</f>
        <v>41878.400000000001</v>
      </c>
      <c r="J19" s="15">
        <f t="shared" ref="J19:J51" si="0">I19-I19*$J$9/100</f>
        <v>41878.400000000001</v>
      </c>
      <c r="K19" s="14">
        <f t="shared" ref="K19:K51" si="1">J19*F19</f>
        <v>41878.400000000001</v>
      </c>
    </row>
    <row r="20" spans="1:12" ht="18.95" customHeight="1" x14ac:dyDescent="0.25">
      <c r="A20" s="59" t="s">
        <v>1</v>
      </c>
      <c r="B20" s="59" t="s">
        <v>97</v>
      </c>
      <c r="C20" s="64" t="s">
        <v>100</v>
      </c>
      <c r="D20" s="47">
        <v>3.15</v>
      </c>
      <c r="E20" s="47">
        <v>3.38</v>
      </c>
      <c r="F20" s="45">
        <v>1</v>
      </c>
      <c r="G20" s="14" t="s">
        <v>36</v>
      </c>
      <c r="H20" s="15">
        <v>876</v>
      </c>
      <c r="I20" s="15">
        <f>H20*$I$9</f>
        <v>49844.4</v>
      </c>
      <c r="J20" s="15">
        <f t="shared" si="0"/>
        <v>49844.4</v>
      </c>
      <c r="K20" s="14">
        <f t="shared" si="1"/>
        <v>49844.4</v>
      </c>
    </row>
    <row r="21" spans="1:12" ht="18.95" customHeight="1" x14ac:dyDescent="0.25">
      <c r="A21" s="59" t="s">
        <v>1</v>
      </c>
      <c r="B21" s="59" t="s">
        <v>97</v>
      </c>
      <c r="C21" s="64" t="s">
        <v>101</v>
      </c>
      <c r="D21" s="47">
        <v>5.25</v>
      </c>
      <c r="E21" s="47">
        <v>5.28</v>
      </c>
      <c r="F21" s="45">
        <v>1</v>
      </c>
      <c r="G21" s="14" t="s">
        <v>36</v>
      </c>
      <c r="H21" s="15">
        <v>1370</v>
      </c>
      <c r="I21" s="15">
        <f>H21*$I$9</f>
        <v>77953</v>
      </c>
      <c r="J21" s="15">
        <f t="shared" si="0"/>
        <v>77953</v>
      </c>
      <c r="K21" s="14">
        <f t="shared" si="1"/>
        <v>77953</v>
      </c>
    </row>
    <row r="22" spans="1:12" s="6" customFormat="1" ht="18.95" customHeight="1" x14ac:dyDescent="0.25">
      <c r="A22" s="60" t="s">
        <v>14</v>
      </c>
      <c r="B22" s="60" t="s">
        <v>36</v>
      </c>
      <c r="C22" s="98" t="s">
        <v>110</v>
      </c>
      <c r="D22" s="99"/>
      <c r="E22" s="99"/>
      <c r="F22" s="99"/>
      <c r="G22" s="99"/>
      <c r="H22" s="99"/>
      <c r="I22" s="99"/>
      <c r="J22" s="15">
        <f t="shared" si="0"/>
        <v>0</v>
      </c>
      <c r="K22" s="14">
        <f t="shared" si="1"/>
        <v>0</v>
      </c>
    </row>
    <row r="23" spans="1:12" ht="18.95" customHeight="1" x14ac:dyDescent="0.25">
      <c r="A23" s="58" t="s">
        <v>1</v>
      </c>
      <c r="B23" s="59" t="s">
        <v>97</v>
      </c>
      <c r="C23" s="64" t="s">
        <v>102</v>
      </c>
      <c r="D23" s="47">
        <v>2.5</v>
      </c>
      <c r="E23" s="47">
        <v>2.8</v>
      </c>
      <c r="F23" s="45">
        <v>1</v>
      </c>
      <c r="G23" s="14" t="s">
        <v>36</v>
      </c>
      <c r="H23" s="14">
        <v>881</v>
      </c>
      <c r="I23" s="14">
        <f>H23*$I$9</f>
        <v>50128.9</v>
      </c>
      <c r="J23" s="15">
        <f t="shared" si="0"/>
        <v>50128.9</v>
      </c>
      <c r="K23" s="14">
        <f t="shared" si="1"/>
        <v>50128.9</v>
      </c>
    </row>
    <row r="24" spans="1:12" ht="18.95" customHeight="1" x14ac:dyDescent="0.25">
      <c r="A24" s="58" t="s">
        <v>1</v>
      </c>
      <c r="B24" s="59" t="s">
        <v>97</v>
      </c>
      <c r="C24" s="64" t="s">
        <v>103</v>
      </c>
      <c r="D24" s="47">
        <v>3.3</v>
      </c>
      <c r="E24" s="47">
        <v>3.5</v>
      </c>
      <c r="F24" s="45">
        <v>1</v>
      </c>
      <c r="G24" s="14" t="s">
        <v>36</v>
      </c>
      <c r="H24" s="14">
        <v>923</v>
      </c>
      <c r="I24" s="14">
        <f>H24*$I$9</f>
        <v>52518.7</v>
      </c>
      <c r="J24" s="15">
        <f t="shared" si="0"/>
        <v>52518.7</v>
      </c>
      <c r="K24" s="14">
        <f t="shared" si="1"/>
        <v>52518.7</v>
      </c>
    </row>
    <row r="25" spans="1:12" ht="18.95" customHeight="1" x14ac:dyDescent="0.25">
      <c r="A25" s="58" t="s">
        <v>1</v>
      </c>
      <c r="B25" s="59" t="s">
        <v>97</v>
      </c>
      <c r="C25" s="64" t="s">
        <v>104</v>
      </c>
      <c r="D25" s="47">
        <v>5.3</v>
      </c>
      <c r="E25" s="47">
        <v>5.6</v>
      </c>
      <c r="F25" s="45">
        <v>1</v>
      </c>
      <c r="G25" s="14" t="s">
        <v>36</v>
      </c>
      <c r="H25" s="14">
        <v>1370</v>
      </c>
      <c r="I25" s="14">
        <f>H25*$I$9</f>
        <v>77953</v>
      </c>
      <c r="J25" s="15">
        <f t="shared" si="0"/>
        <v>77953</v>
      </c>
      <c r="K25" s="14">
        <f t="shared" si="1"/>
        <v>77953</v>
      </c>
    </row>
    <row r="26" spans="1:12" ht="18.95" customHeight="1" x14ac:dyDescent="0.25">
      <c r="A26" s="58" t="s">
        <v>1</v>
      </c>
      <c r="B26" s="59" t="s">
        <v>97</v>
      </c>
      <c r="C26" s="64" t="s">
        <v>105</v>
      </c>
      <c r="D26" s="47">
        <v>6</v>
      </c>
      <c r="E26" s="47">
        <v>6.4</v>
      </c>
      <c r="F26" s="45">
        <v>1</v>
      </c>
      <c r="G26" s="14"/>
      <c r="H26" s="14">
        <v>1438</v>
      </c>
      <c r="I26" s="14">
        <f>H26*$I$9</f>
        <v>81822.2</v>
      </c>
      <c r="J26" s="15">
        <f t="shared" si="0"/>
        <v>81822.2</v>
      </c>
      <c r="K26" s="14">
        <f t="shared" si="1"/>
        <v>81822.2</v>
      </c>
    </row>
    <row r="27" spans="1:12" ht="18.95" customHeight="1" x14ac:dyDescent="0.25">
      <c r="A27" s="58" t="s">
        <v>1</v>
      </c>
      <c r="B27" s="59" t="s">
        <v>97</v>
      </c>
      <c r="C27" s="64" t="s">
        <v>106</v>
      </c>
      <c r="D27" s="47">
        <v>7.62</v>
      </c>
      <c r="E27" s="47">
        <v>7.62</v>
      </c>
      <c r="F27" s="45">
        <v>1</v>
      </c>
      <c r="G27" s="14"/>
      <c r="H27" s="14">
        <v>1644</v>
      </c>
      <c r="I27" s="14">
        <f>H27*$I$9</f>
        <v>93543.599999999991</v>
      </c>
      <c r="J27" s="15">
        <f t="shared" si="0"/>
        <v>93543.599999999991</v>
      </c>
      <c r="K27" s="14">
        <f t="shared" si="1"/>
        <v>93543.599999999991</v>
      </c>
    </row>
    <row r="28" spans="1:12" s="6" customFormat="1" ht="18.95" customHeight="1" x14ac:dyDescent="0.25">
      <c r="A28" s="60" t="s">
        <v>14</v>
      </c>
      <c r="B28" s="60"/>
      <c r="C28" s="98" t="s">
        <v>225</v>
      </c>
      <c r="D28" s="99"/>
      <c r="E28" s="99"/>
      <c r="F28" s="99"/>
      <c r="G28" s="99"/>
      <c r="H28" s="99"/>
      <c r="I28" s="99"/>
      <c r="J28" s="15">
        <f t="shared" si="0"/>
        <v>0</v>
      </c>
      <c r="K28" s="14">
        <f t="shared" si="1"/>
        <v>0</v>
      </c>
    </row>
    <row r="29" spans="1:12" ht="18.95" customHeight="1" x14ac:dyDescent="0.25">
      <c r="A29" s="58" t="s">
        <v>1</v>
      </c>
      <c r="B29" s="59" t="s">
        <v>97</v>
      </c>
      <c r="C29" s="64" t="s">
        <v>108</v>
      </c>
      <c r="D29" s="47">
        <v>7.1</v>
      </c>
      <c r="E29" s="47">
        <v>8</v>
      </c>
      <c r="F29" s="45">
        <v>1</v>
      </c>
      <c r="G29" s="14"/>
      <c r="H29" s="14">
        <v>5421</v>
      </c>
      <c r="I29" s="14">
        <f>H29*$I$9</f>
        <v>308454.89999999997</v>
      </c>
      <c r="J29" s="15">
        <f t="shared" si="0"/>
        <v>308454.89999999997</v>
      </c>
      <c r="K29" s="14">
        <f t="shared" si="1"/>
        <v>308454.89999999997</v>
      </c>
    </row>
    <row r="30" spans="1:12" ht="18.95" customHeight="1" x14ac:dyDescent="0.25">
      <c r="A30" s="58" t="s">
        <v>1</v>
      </c>
      <c r="B30" s="59" t="s">
        <v>97</v>
      </c>
      <c r="C30" s="64" t="s">
        <v>109</v>
      </c>
      <c r="D30" s="47">
        <v>10</v>
      </c>
      <c r="E30" s="47">
        <v>11.2</v>
      </c>
      <c r="F30" s="45">
        <v>1</v>
      </c>
      <c r="G30" s="14"/>
      <c r="H30" s="14">
        <v>6148</v>
      </c>
      <c r="I30" s="14">
        <f>H30*$I$9</f>
        <v>349821.2</v>
      </c>
      <c r="J30" s="15">
        <f t="shared" si="0"/>
        <v>349821.2</v>
      </c>
      <c r="K30" s="14">
        <f t="shared" si="1"/>
        <v>349821.2</v>
      </c>
    </row>
    <row r="31" spans="1:12" ht="18.75" customHeight="1" x14ac:dyDescent="0.15">
      <c r="A31" s="62" t="s">
        <v>20</v>
      </c>
      <c r="B31" s="62" t="s">
        <v>77</v>
      </c>
      <c r="C31" s="101" t="s">
        <v>112</v>
      </c>
      <c r="D31" s="102"/>
      <c r="E31" s="102"/>
      <c r="F31" s="102"/>
      <c r="G31" s="102"/>
      <c r="H31" s="102"/>
      <c r="I31" s="102"/>
      <c r="J31" s="15">
        <f t="shared" si="0"/>
        <v>0</v>
      </c>
      <c r="K31" s="14">
        <f t="shared" si="1"/>
        <v>0</v>
      </c>
    </row>
    <row r="32" spans="1:12" ht="18.95" customHeight="1" x14ac:dyDescent="0.25">
      <c r="A32" s="59" t="s">
        <v>15</v>
      </c>
      <c r="B32" s="59" t="s">
        <v>97</v>
      </c>
      <c r="C32" s="64" t="s">
        <v>113</v>
      </c>
      <c r="D32" s="47">
        <v>2.78</v>
      </c>
      <c r="E32" s="47">
        <v>2.78</v>
      </c>
      <c r="F32" s="5">
        <v>1</v>
      </c>
      <c r="G32" s="41" t="s">
        <v>36</v>
      </c>
      <c r="H32" s="15">
        <v>1132</v>
      </c>
      <c r="I32" s="15">
        <f>H32*$I$9</f>
        <v>64410.799999999996</v>
      </c>
      <c r="J32" s="15">
        <f t="shared" si="0"/>
        <v>64410.799999999996</v>
      </c>
      <c r="K32" s="14">
        <f t="shared" si="1"/>
        <v>64410.799999999996</v>
      </c>
      <c r="L32" s="4"/>
    </row>
    <row r="33" spans="1:12" ht="21.75" customHeight="1" x14ac:dyDescent="0.25">
      <c r="A33" s="59" t="s">
        <v>15</v>
      </c>
      <c r="B33" s="59" t="s">
        <v>97</v>
      </c>
      <c r="C33" s="64" t="s">
        <v>114</v>
      </c>
      <c r="D33" s="47">
        <v>3.66</v>
      </c>
      <c r="E33" s="47">
        <v>3.37</v>
      </c>
      <c r="F33" s="5">
        <v>1</v>
      </c>
      <c r="G33" s="41"/>
      <c r="H33" s="15">
        <v>1170</v>
      </c>
      <c r="I33" s="15">
        <f>H33*$I$9</f>
        <v>66573</v>
      </c>
      <c r="J33" s="15">
        <f t="shared" si="0"/>
        <v>66573</v>
      </c>
      <c r="K33" s="14">
        <f t="shared" si="1"/>
        <v>66573</v>
      </c>
      <c r="L33" s="4"/>
    </row>
    <row r="34" spans="1:12" ht="19.5" customHeight="1" x14ac:dyDescent="0.25">
      <c r="A34" s="59" t="s">
        <v>15</v>
      </c>
      <c r="B34" s="59" t="s">
        <v>97</v>
      </c>
      <c r="C34" s="64" t="s">
        <v>115</v>
      </c>
      <c r="D34" s="47">
        <v>5.13</v>
      </c>
      <c r="E34" s="47">
        <v>5.13</v>
      </c>
      <c r="F34" s="5">
        <v>1</v>
      </c>
      <c r="G34" s="41" t="s">
        <v>36</v>
      </c>
      <c r="H34" s="15">
        <v>1449</v>
      </c>
      <c r="I34" s="15">
        <f>H34*$I$9</f>
        <v>82448.099999999991</v>
      </c>
      <c r="J34" s="15">
        <f t="shared" si="0"/>
        <v>82448.099999999991</v>
      </c>
      <c r="K34" s="14">
        <f t="shared" si="1"/>
        <v>82448.099999999991</v>
      </c>
      <c r="L34" s="4"/>
    </row>
    <row r="35" spans="1:12" ht="18.75" customHeight="1" x14ac:dyDescent="0.25">
      <c r="A35" s="59" t="s">
        <v>15</v>
      </c>
      <c r="B35" s="59" t="s">
        <v>97</v>
      </c>
      <c r="C35" s="64" t="s">
        <v>116</v>
      </c>
      <c r="D35" s="47">
        <v>6.51</v>
      </c>
      <c r="E35" s="47">
        <v>6.01</v>
      </c>
      <c r="F35" s="5">
        <v>1</v>
      </c>
      <c r="G35" s="41"/>
      <c r="H35" s="15">
        <v>1638</v>
      </c>
      <c r="I35" s="15">
        <f>H35*$I$9</f>
        <v>93202.2</v>
      </c>
      <c r="J35" s="15">
        <f t="shared" si="0"/>
        <v>93202.2</v>
      </c>
      <c r="K35" s="14">
        <f t="shared" si="1"/>
        <v>93202.2</v>
      </c>
      <c r="L35" s="4"/>
    </row>
    <row r="36" spans="1:12" ht="18.75" customHeight="1" x14ac:dyDescent="0.25">
      <c r="A36" s="59" t="s">
        <v>15</v>
      </c>
      <c r="B36" s="59" t="s">
        <v>97</v>
      </c>
      <c r="C36" s="64" t="s">
        <v>117</v>
      </c>
      <c r="D36" s="47">
        <v>7.91</v>
      </c>
      <c r="E36" s="47">
        <v>8.2100000000000009</v>
      </c>
      <c r="F36" s="5">
        <v>1</v>
      </c>
      <c r="G36" s="41"/>
      <c r="H36" s="15">
        <v>1783</v>
      </c>
      <c r="I36" s="15">
        <f>H36*$I$9</f>
        <v>101452.7</v>
      </c>
      <c r="J36" s="15">
        <f t="shared" si="0"/>
        <v>101452.7</v>
      </c>
      <c r="K36" s="14">
        <f t="shared" si="1"/>
        <v>101452.7</v>
      </c>
      <c r="L36" s="4"/>
    </row>
    <row r="37" spans="1:12" ht="18" customHeight="1" x14ac:dyDescent="0.25">
      <c r="A37" s="59" t="s">
        <v>15</v>
      </c>
      <c r="B37" s="59" t="s">
        <v>97</v>
      </c>
      <c r="C37" s="64" t="s">
        <v>118</v>
      </c>
      <c r="D37" s="47">
        <v>11.43</v>
      </c>
      <c r="E37" s="47">
        <v>11.43</v>
      </c>
      <c r="F37" s="5">
        <v>1</v>
      </c>
      <c r="G37" s="41"/>
      <c r="H37" s="15">
        <v>2649</v>
      </c>
      <c r="I37" s="15">
        <f t="shared" ref="I37:I43" si="2">H37*$I$9</f>
        <v>150728.1</v>
      </c>
      <c r="J37" s="15">
        <f t="shared" si="0"/>
        <v>150728.1</v>
      </c>
      <c r="K37" s="14">
        <f t="shared" si="1"/>
        <v>150728.1</v>
      </c>
    </row>
    <row r="38" spans="1:12" ht="18" customHeight="1" x14ac:dyDescent="0.25">
      <c r="A38" s="59" t="s">
        <v>15</v>
      </c>
      <c r="B38" s="59" t="s">
        <v>97</v>
      </c>
      <c r="C38" s="64" t="s">
        <v>119</v>
      </c>
      <c r="D38" s="47">
        <v>12.6</v>
      </c>
      <c r="E38" s="47">
        <v>13.86</v>
      </c>
      <c r="F38" s="5">
        <v>1</v>
      </c>
      <c r="G38" s="41"/>
      <c r="H38" s="15">
        <v>2746</v>
      </c>
      <c r="I38" s="15">
        <f t="shared" si="2"/>
        <v>156247.4</v>
      </c>
      <c r="J38" s="15">
        <f t="shared" si="0"/>
        <v>156247.4</v>
      </c>
      <c r="K38" s="14">
        <f t="shared" si="1"/>
        <v>156247.4</v>
      </c>
    </row>
    <row r="39" spans="1:12" ht="19.5" customHeight="1" x14ac:dyDescent="0.25">
      <c r="A39" s="62" t="s">
        <v>20</v>
      </c>
      <c r="B39" s="62" t="s">
        <v>120</v>
      </c>
      <c r="C39" s="103" t="s">
        <v>121</v>
      </c>
      <c r="D39" s="104"/>
      <c r="E39" s="104"/>
      <c r="F39" s="104"/>
      <c r="G39" s="104"/>
      <c r="H39" s="104"/>
      <c r="I39" s="86"/>
      <c r="J39" s="15">
        <f t="shared" si="0"/>
        <v>0</v>
      </c>
      <c r="K39" s="14">
        <f t="shared" si="1"/>
        <v>0</v>
      </c>
    </row>
    <row r="40" spans="1:12" ht="19.5" customHeight="1" x14ac:dyDescent="0.25">
      <c r="A40" s="59" t="s">
        <v>29</v>
      </c>
      <c r="B40" s="59" t="s">
        <v>97</v>
      </c>
      <c r="C40" s="64" t="s">
        <v>122</v>
      </c>
      <c r="D40" s="47">
        <v>5.13</v>
      </c>
      <c r="E40" s="47">
        <v>5.42</v>
      </c>
      <c r="F40" s="5">
        <v>1</v>
      </c>
      <c r="G40" s="41"/>
      <c r="H40" s="15">
        <v>1426</v>
      </c>
      <c r="I40" s="15">
        <f t="shared" si="2"/>
        <v>81139.399999999994</v>
      </c>
      <c r="J40" s="15">
        <f t="shared" si="0"/>
        <v>81139.399999999994</v>
      </c>
      <c r="K40" s="14">
        <f t="shared" si="1"/>
        <v>81139.399999999994</v>
      </c>
    </row>
    <row r="41" spans="1:12" ht="20.25" customHeight="1" x14ac:dyDescent="0.25">
      <c r="A41" s="59" t="s">
        <v>29</v>
      </c>
      <c r="B41" s="59" t="s">
        <v>97</v>
      </c>
      <c r="C41" s="64" t="s">
        <v>123</v>
      </c>
      <c r="D41" s="47">
        <v>5.86</v>
      </c>
      <c r="E41" s="47">
        <v>6.42</v>
      </c>
      <c r="F41" s="5">
        <v>1</v>
      </c>
      <c r="G41" s="41"/>
      <c r="H41" s="15">
        <v>1444</v>
      </c>
      <c r="I41" s="15">
        <f t="shared" si="2"/>
        <v>82163.599999999991</v>
      </c>
      <c r="J41" s="15">
        <f t="shared" si="0"/>
        <v>82163.599999999991</v>
      </c>
      <c r="K41" s="14">
        <f t="shared" si="1"/>
        <v>82163.599999999991</v>
      </c>
    </row>
    <row r="42" spans="1:12" ht="17.25" customHeight="1" x14ac:dyDescent="0.25">
      <c r="A42" s="59" t="s">
        <v>29</v>
      </c>
      <c r="B42" s="59" t="s">
        <v>97</v>
      </c>
      <c r="C42" s="64" t="s">
        <v>124</v>
      </c>
      <c r="D42" s="47">
        <v>7.9</v>
      </c>
      <c r="E42" s="47">
        <v>8.0500000000000007</v>
      </c>
      <c r="F42" s="5">
        <v>1</v>
      </c>
      <c r="G42" s="41"/>
      <c r="H42" s="15">
        <v>1586</v>
      </c>
      <c r="I42" s="15">
        <f t="shared" si="2"/>
        <v>90243.4</v>
      </c>
      <c r="J42" s="15">
        <f t="shared" si="0"/>
        <v>90243.4</v>
      </c>
      <c r="K42" s="14">
        <f t="shared" si="1"/>
        <v>90243.4</v>
      </c>
    </row>
    <row r="43" spans="1:12" ht="18.75" customHeight="1" x14ac:dyDescent="0.25">
      <c r="A43" s="59" t="s">
        <v>29</v>
      </c>
      <c r="B43" s="59" t="s">
        <v>97</v>
      </c>
      <c r="C43" s="64" t="s">
        <v>125</v>
      </c>
      <c r="D43" s="47">
        <v>11.4</v>
      </c>
      <c r="E43" s="47">
        <v>12.2</v>
      </c>
      <c r="F43" s="5">
        <v>1</v>
      </c>
      <c r="G43" s="41"/>
      <c r="H43" s="15">
        <v>2724</v>
      </c>
      <c r="I43" s="15">
        <f t="shared" si="2"/>
        <v>154995.6</v>
      </c>
      <c r="J43" s="15">
        <f t="shared" si="0"/>
        <v>154995.6</v>
      </c>
      <c r="K43" s="14">
        <f t="shared" si="1"/>
        <v>154995.6</v>
      </c>
    </row>
    <row r="44" spans="1:12" ht="18" customHeight="1" x14ac:dyDescent="0.25">
      <c r="A44" s="59" t="s">
        <v>29</v>
      </c>
      <c r="B44" s="59" t="s">
        <v>97</v>
      </c>
      <c r="C44" s="64" t="s">
        <v>126</v>
      </c>
      <c r="D44" s="47">
        <v>16.12</v>
      </c>
      <c r="E44" s="47">
        <v>16.12</v>
      </c>
      <c r="F44" s="5">
        <v>1</v>
      </c>
      <c r="G44" s="41"/>
      <c r="H44" s="15">
        <v>3847</v>
      </c>
      <c r="I44" s="15">
        <f>H44*$I$9</f>
        <v>218894.3</v>
      </c>
      <c r="J44" s="15">
        <f t="shared" si="0"/>
        <v>218894.3</v>
      </c>
      <c r="K44" s="14">
        <f t="shared" si="1"/>
        <v>218894.3</v>
      </c>
    </row>
    <row r="45" spans="1:12" ht="19.5" customHeight="1" x14ac:dyDescent="0.25">
      <c r="A45" s="62" t="s">
        <v>20</v>
      </c>
      <c r="B45" s="62" t="s">
        <v>127</v>
      </c>
      <c r="C45" s="96" t="s">
        <v>134</v>
      </c>
      <c r="D45" s="97"/>
      <c r="E45" s="97"/>
      <c r="F45" s="97"/>
      <c r="G45" s="97"/>
      <c r="H45" s="86"/>
      <c r="I45" s="86"/>
      <c r="J45" s="15">
        <f t="shared" si="0"/>
        <v>0</v>
      </c>
      <c r="K45" s="14">
        <f t="shared" si="1"/>
        <v>0</v>
      </c>
    </row>
    <row r="46" spans="1:12" ht="18" customHeight="1" x14ac:dyDescent="0.25">
      <c r="A46" s="59" t="s">
        <v>30</v>
      </c>
      <c r="B46" s="59" t="s">
        <v>97</v>
      </c>
      <c r="C46" s="64" t="s">
        <v>128</v>
      </c>
      <c r="D46" s="47">
        <v>3.66</v>
      </c>
      <c r="E46" s="47">
        <v>3.52</v>
      </c>
      <c r="F46" s="5">
        <v>1</v>
      </c>
      <c r="G46" s="41"/>
      <c r="H46" s="15">
        <v>1006</v>
      </c>
      <c r="I46" s="15">
        <f t="shared" ref="I46:I51" si="3">H46*$I$9</f>
        <v>57241.4</v>
      </c>
      <c r="J46" s="15">
        <f t="shared" si="0"/>
        <v>57241.4</v>
      </c>
      <c r="K46" s="14">
        <f t="shared" si="1"/>
        <v>57241.4</v>
      </c>
    </row>
    <row r="47" spans="1:12" ht="18.75" customHeight="1" x14ac:dyDescent="0.25">
      <c r="A47" s="59" t="s">
        <v>30</v>
      </c>
      <c r="B47" s="59" t="s">
        <v>97</v>
      </c>
      <c r="C47" s="64" t="s">
        <v>129</v>
      </c>
      <c r="D47" s="47">
        <v>6.16</v>
      </c>
      <c r="E47" s="47">
        <v>6.45</v>
      </c>
      <c r="F47" s="5">
        <v>1</v>
      </c>
      <c r="G47" s="41"/>
      <c r="H47" s="15">
        <v>1368</v>
      </c>
      <c r="I47" s="15">
        <f t="shared" si="3"/>
        <v>77839.199999999997</v>
      </c>
      <c r="J47" s="15">
        <f t="shared" si="0"/>
        <v>77839.199999999997</v>
      </c>
      <c r="K47" s="14">
        <f t="shared" si="1"/>
        <v>77839.199999999997</v>
      </c>
    </row>
    <row r="48" spans="1:12" ht="18.75" customHeight="1" x14ac:dyDescent="0.25">
      <c r="A48" s="59" t="s">
        <v>30</v>
      </c>
      <c r="B48" s="59" t="s">
        <v>97</v>
      </c>
      <c r="C48" s="64" t="s">
        <v>130</v>
      </c>
      <c r="D48" s="47">
        <v>7.62</v>
      </c>
      <c r="E48" s="47">
        <v>7.62</v>
      </c>
      <c r="F48" s="5">
        <v>1</v>
      </c>
      <c r="G48" s="41"/>
      <c r="H48" s="15">
        <v>1794</v>
      </c>
      <c r="I48" s="15">
        <f t="shared" si="3"/>
        <v>102078.59999999999</v>
      </c>
      <c r="J48" s="15">
        <f t="shared" si="0"/>
        <v>102078.59999999999</v>
      </c>
      <c r="K48" s="14">
        <f t="shared" si="1"/>
        <v>102078.59999999999</v>
      </c>
    </row>
    <row r="49" spans="1:11" ht="16.5" customHeight="1" x14ac:dyDescent="0.25">
      <c r="A49" s="59" t="s">
        <v>30</v>
      </c>
      <c r="B49" s="59" t="s">
        <v>97</v>
      </c>
      <c r="C49" s="64" t="s">
        <v>131</v>
      </c>
      <c r="D49" s="47">
        <v>11.4</v>
      </c>
      <c r="E49" s="47">
        <v>12.2</v>
      </c>
      <c r="F49" s="5">
        <v>1</v>
      </c>
      <c r="G49" s="41"/>
      <c r="H49" s="15">
        <v>2718</v>
      </c>
      <c r="I49" s="15">
        <f t="shared" si="3"/>
        <v>154654.19999999998</v>
      </c>
      <c r="J49" s="15">
        <f t="shared" si="0"/>
        <v>154654.19999999998</v>
      </c>
      <c r="K49" s="14">
        <f t="shared" si="1"/>
        <v>154654.19999999998</v>
      </c>
    </row>
    <row r="50" spans="1:11" ht="17.25" customHeight="1" x14ac:dyDescent="0.25">
      <c r="A50" s="59" t="s">
        <v>30</v>
      </c>
      <c r="B50" s="59" t="s">
        <v>97</v>
      </c>
      <c r="C50" s="64" t="s">
        <v>132</v>
      </c>
      <c r="D50" s="47">
        <v>13.19</v>
      </c>
      <c r="E50" s="47">
        <v>13.19</v>
      </c>
      <c r="F50" s="5">
        <v>1</v>
      </c>
      <c r="G50" s="41"/>
      <c r="H50" s="15">
        <v>2785</v>
      </c>
      <c r="I50" s="15">
        <f t="shared" si="3"/>
        <v>158466.5</v>
      </c>
      <c r="J50" s="15">
        <f t="shared" si="0"/>
        <v>158466.5</v>
      </c>
      <c r="K50" s="14">
        <f t="shared" si="1"/>
        <v>158466.5</v>
      </c>
    </row>
    <row r="51" spans="1:11" ht="18" customHeight="1" x14ac:dyDescent="0.25">
      <c r="A51" s="59" t="s">
        <v>30</v>
      </c>
      <c r="B51" s="59" t="s">
        <v>97</v>
      </c>
      <c r="C51" s="64" t="s">
        <v>133</v>
      </c>
      <c r="D51" s="47">
        <v>16.12</v>
      </c>
      <c r="E51" s="47">
        <v>16.12</v>
      </c>
      <c r="F51" s="5">
        <v>1</v>
      </c>
      <c r="G51" s="41"/>
      <c r="H51" s="15">
        <v>3741</v>
      </c>
      <c r="I51" s="15">
        <f t="shared" si="3"/>
        <v>212862.9</v>
      </c>
      <c r="J51" s="15">
        <f t="shared" si="0"/>
        <v>212862.9</v>
      </c>
      <c r="K51" s="14">
        <f t="shared" si="1"/>
        <v>212862.9</v>
      </c>
    </row>
    <row r="52" spans="1:11" ht="92.25" customHeight="1" x14ac:dyDescent="0.2">
      <c r="A52" s="258" t="s">
        <v>0</v>
      </c>
      <c r="B52" s="258"/>
      <c r="C52" s="258"/>
      <c r="D52" s="258"/>
      <c r="E52" s="258"/>
      <c r="F52" s="258"/>
      <c r="G52" s="258"/>
      <c r="H52" s="258"/>
    </row>
  </sheetData>
  <mergeCells count="9">
    <mergeCell ref="G10:I10"/>
    <mergeCell ref="K10:K11"/>
    <mergeCell ref="A52:H52"/>
    <mergeCell ref="A2:J2"/>
    <mergeCell ref="A10:A11"/>
    <mergeCell ref="B10:B11"/>
    <mergeCell ref="C10:C11"/>
    <mergeCell ref="D10:E10"/>
    <mergeCell ref="F10:F11"/>
  </mergeCells>
  <hyperlinks>
    <hyperlink ref="M2" location="Исходный!R1C1" display="В Исходный Прайс"/>
  </hyperlinks>
  <pageMargins left="0.25" right="0.25" top="0.75" bottom="0.75" header="0.3" footer="0.3"/>
  <pageSetup paperSize="9" scale="55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76"/>
  <sheetViews>
    <sheetView zoomScaleNormal="100" workbookViewId="0">
      <selection activeCell="M2" sqref="M2"/>
    </sheetView>
  </sheetViews>
  <sheetFormatPr defaultRowHeight="10.5" x14ac:dyDescent="0.15"/>
  <cols>
    <col min="1" max="1" width="27.5703125" style="1" customWidth="1"/>
    <col min="2" max="2" width="14.5703125" style="1" customWidth="1"/>
    <col min="3" max="3" width="20" style="1" customWidth="1"/>
    <col min="4" max="4" width="10.5703125" style="1" customWidth="1"/>
    <col min="5" max="5" width="9.28515625" style="1" customWidth="1"/>
    <col min="6" max="6" width="7.140625" style="1" hidden="1" customWidth="1"/>
    <col min="7" max="7" width="10.5703125" style="1" customWidth="1"/>
    <col min="8" max="8" width="10.5703125" style="4" customWidth="1"/>
    <col min="9" max="9" width="13.5703125" style="12" customWidth="1"/>
    <col min="10" max="10" width="13.5703125" style="1" customWidth="1"/>
    <col min="11" max="11" width="13.5703125" style="1" hidden="1" customWidth="1"/>
    <col min="12" max="12" width="9.140625" style="1"/>
    <col min="13" max="13" width="18.85546875" style="1" customWidth="1"/>
    <col min="14" max="16384" width="9.140625" style="1"/>
  </cols>
  <sheetData>
    <row r="1" spans="1:13" ht="4.5" customHeight="1" x14ac:dyDescent="0.15"/>
    <row r="2" spans="1:13" s="2" customFormat="1" ht="85.5" customHeight="1" x14ac:dyDescent="0.15">
      <c r="A2" s="259"/>
      <c r="B2" s="260"/>
      <c r="C2" s="260"/>
      <c r="D2" s="260"/>
      <c r="E2" s="260"/>
      <c r="F2" s="260"/>
      <c r="G2" s="260"/>
      <c r="H2" s="260"/>
      <c r="I2" s="260"/>
      <c r="J2" s="260"/>
      <c r="K2" s="89"/>
      <c r="M2" s="220" t="s">
        <v>1003</v>
      </c>
    </row>
    <row r="3" spans="1:13" s="2" customFormat="1" ht="4.5" hidden="1" customHeight="1" x14ac:dyDescent="0.15">
      <c r="A3" s="36"/>
      <c r="B3" s="37"/>
      <c r="C3" s="37"/>
      <c r="D3" s="37"/>
      <c r="E3" s="37"/>
      <c r="F3" s="37"/>
      <c r="G3" s="37"/>
      <c r="H3" s="37"/>
      <c r="I3" s="37"/>
      <c r="J3" s="37"/>
      <c r="K3" s="37"/>
    </row>
    <row r="4" spans="1:13" s="2" customFormat="1" ht="4.5" hidden="1" customHeight="1" x14ac:dyDescent="0.15">
      <c r="A4" s="36"/>
      <c r="B4" s="37"/>
      <c r="C4" s="37"/>
      <c r="D4" s="37"/>
      <c r="E4" s="37"/>
      <c r="F4" s="37"/>
      <c r="G4" s="37"/>
      <c r="H4" s="37"/>
      <c r="I4" s="37"/>
      <c r="J4" s="37"/>
      <c r="K4" s="37"/>
    </row>
    <row r="5" spans="1:13" s="2" customFormat="1" ht="4.5" hidden="1" customHeight="1" x14ac:dyDescent="0.15">
      <c r="A5" s="36"/>
      <c r="B5" s="37"/>
      <c r="C5" s="37"/>
      <c r="D5" s="37"/>
      <c r="E5" s="37"/>
      <c r="F5" s="37"/>
      <c r="G5" s="37"/>
      <c r="H5" s="37"/>
      <c r="I5" s="37"/>
      <c r="J5" s="37"/>
      <c r="K5" s="37"/>
    </row>
    <row r="6" spans="1:13" s="2" customFormat="1" ht="4.5" hidden="1" customHeight="1" x14ac:dyDescent="0.15">
      <c r="A6" s="36"/>
      <c r="B6" s="37"/>
      <c r="C6" s="37"/>
      <c r="D6" s="37"/>
      <c r="E6" s="37"/>
      <c r="F6" s="37"/>
      <c r="G6" s="37"/>
      <c r="H6" s="37"/>
      <c r="I6" s="37"/>
      <c r="J6" s="37"/>
      <c r="K6" s="37"/>
    </row>
    <row r="7" spans="1:13" s="2" customFormat="1" ht="4.5" hidden="1" customHeight="1" x14ac:dyDescent="0.15">
      <c r="A7" s="36"/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1:13" s="2" customFormat="1" ht="16.5" customHeight="1" x14ac:dyDescent="0.15">
      <c r="A8" s="11"/>
      <c r="B8" s="11"/>
      <c r="C8" s="11"/>
      <c r="D8" s="11"/>
      <c r="E8" s="11"/>
      <c r="F8" s="11"/>
      <c r="G8" s="11"/>
      <c r="H8" s="39" t="s">
        <v>22</v>
      </c>
      <c r="I8" s="40" t="s">
        <v>5</v>
      </c>
      <c r="J8" s="38" t="s">
        <v>21</v>
      </c>
      <c r="K8" s="38"/>
    </row>
    <row r="9" spans="1:13" s="2" customFormat="1" ht="16.5" customHeight="1" x14ac:dyDescent="0.15">
      <c r="A9" s="11"/>
      <c r="B9" s="11"/>
      <c r="C9" s="11"/>
      <c r="D9" s="11"/>
      <c r="E9" s="11"/>
      <c r="F9" s="11"/>
      <c r="G9" s="11"/>
      <c r="H9" s="39">
        <v>50</v>
      </c>
      <c r="I9" s="40">
        <f>Исходный!H10</f>
        <v>56.9</v>
      </c>
      <c r="J9" s="38">
        <f>Исходный!I10</f>
        <v>0</v>
      </c>
      <c r="K9" s="38"/>
    </row>
    <row r="10" spans="1:13" ht="16.5" customHeight="1" x14ac:dyDescent="0.15">
      <c r="A10" s="261" t="s">
        <v>3</v>
      </c>
      <c r="B10" s="261" t="s">
        <v>13</v>
      </c>
      <c r="C10" s="261" t="s">
        <v>4</v>
      </c>
      <c r="D10" s="261" t="s">
        <v>323</v>
      </c>
      <c r="E10" s="261"/>
      <c r="F10" s="261" t="s">
        <v>2</v>
      </c>
      <c r="G10" s="261" t="s">
        <v>324</v>
      </c>
      <c r="H10" s="261"/>
      <c r="I10" s="261"/>
      <c r="J10" s="91" t="s">
        <v>325</v>
      </c>
      <c r="K10" s="256" t="s">
        <v>6</v>
      </c>
    </row>
    <row r="11" spans="1:13" ht="16.5" customHeight="1" x14ac:dyDescent="0.15">
      <c r="A11" s="261"/>
      <c r="B11" s="261"/>
      <c r="C11" s="261"/>
      <c r="D11" s="85" t="s">
        <v>10</v>
      </c>
      <c r="E11" s="59" t="s">
        <v>11</v>
      </c>
      <c r="F11" s="261"/>
      <c r="G11" s="85" t="s">
        <v>9</v>
      </c>
      <c r="H11" s="14" t="s">
        <v>7</v>
      </c>
      <c r="I11" s="13" t="s">
        <v>8</v>
      </c>
      <c r="J11" s="85" t="s">
        <v>326</v>
      </c>
      <c r="K11" s="257"/>
    </row>
    <row r="12" spans="1:13" s="6" customFormat="1" ht="18.95" customHeight="1" x14ac:dyDescent="0.15">
      <c r="A12" s="60" t="s">
        <v>14</v>
      </c>
      <c r="B12" s="50" t="s">
        <v>36</v>
      </c>
      <c r="C12" s="107"/>
      <c r="D12" s="107"/>
      <c r="E12" s="107"/>
      <c r="F12" s="107"/>
      <c r="G12" s="107"/>
      <c r="H12" s="107"/>
      <c r="I12" s="107"/>
      <c r="J12" s="108"/>
      <c r="K12" s="60"/>
    </row>
    <row r="13" spans="1:13" ht="18.95" customHeight="1" x14ac:dyDescent="0.15">
      <c r="A13" s="58" t="s">
        <v>135</v>
      </c>
      <c r="B13" s="58" t="s">
        <v>228</v>
      </c>
      <c r="C13" s="58" t="s">
        <v>136</v>
      </c>
      <c r="D13" s="9"/>
      <c r="E13" s="9"/>
      <c r="F13" s="10">
        <v>1</v>
      </c>
      <c r="G13" s="15">
        <v>95</v>
      </c>
      <c r="H13" s="15">
        <f>G13/$I$9*$H$9</f>
        <v>83.479789103690678</v>
      </c>
      <c r="I13" s="15">
        <f>G13*$H$9</f>
        <v>4750</v>
      </c>
      <c r="J13" s="15">
        <f>I13-I13*$J$9/100</f>
        <v>4750</v>
      </c>
      <c r="K13" s="14">
        <f>J13*F13</f>
        <v>4750</v>
      </c>
    </row>
    <row r="14" spans="1:13" ht="18.95" customHeight="1" x14ac:dyDescent="0.15">
      <c r="A14" s="58" t="s">
        <v>135</v>
      </c>
      <c r="B14" s="58" t="s">
        <v>228</v>
      </c>
      <c r="C14" s="59" t="s">
        <v>137</v>
      </c>
      <c r="D14" s="7"/>
      <c r="E14" s="7"/>
      <c r="F14" s="55">
        <v>1</v>
      </c>
      <c r="G14" s="14">
        <v>101</v>
      </c>
      <c r="H14" s="15">
        <f t="shared" ref="H14:H74" si="0">G14/$I$9*$H$9</f>
        <v>88.75219683655537</v>
      </c>
      <c r="I14" s="15">
        <f t="shared" ref="I14:I73" si="1">G14*$H$9</f>
        <v>5050</v>
      </c>
      <c r="J14" s="15">
        <f t="shared" ref="J14:J74" si="2">I14-I14*$J$9/100</f>
        <v>5050</v>
      </c>
      <c r="K14" s="14">
        <f t="shared" ref="K14:K74" si="3">J14*F14</f>
        <v>5050</v>
      </c>
    </row>
    <row r="15" spans="1:13" ht="18.95" customHeight="1" x14ac:dyDescent="0.15">
      <c r="A15" s="58" t="s">
        <v>135</v>
      </c>
      <c r="B15" s="58" t="s">
        <v>228</v>
      </c>
      <c r="C15" s="59" t="s">
        <v>138</v>
      </c>
      <c r="D15" s="7"/>
      <c r="E15" s="7"/>
      <c r="F15" s="55">
        <v>1</v>
      </c>
      <c r="G15" s="14">
        <v>152.88</v>
      </c>
      <c r="H15" s="15">
        <f t="shared" si="0"/>
        <v>134.34094903339192</v>
      </c>
      <c r="I15" s="15">
        <f>G15*$H$9</f>
        <v>7644</v>
      </c>
      <c r="J15" s="15">
        <f t="shared" si="2"/>
        <v>7644</v>
      </c>
      <c r="K15" s="14">
        <f t="shared" si="3"/>
        <v>7644</v>
      </c>
    </row>
    <row r="16" spans="1:13" ht="18.95" customHeight="1" x14ac:dyDescent="0.15">
      <c r="A16" s="58" t="s">
        <v>135</v>
      </c>
      <c r="B16" s="58" t="s">
        <v>228</v>
      </c>
      <c r="C16" s="59" t="s">
        <v>139</v>
      </c>
      <c r="D16" s="7"/>
      <c r="E16" s="7"/>
      <c r="F16" s="55">
        <v>1</v>
      </c>
      <c r="G16" s="14">
        <v>166</v>
      </c>
      <c r="H16" s="15">
        <f t="shared" si="0"/>
        <v>145.8699472759227</v>
      </c>
      <c r="I16" s="15">
        <f t="shared" si="1"/>
        <v>8300</v>
      </c>
      <c r="J16" s="15">
        <f t="shared" si="2"/>
        <v>8300</v>
      </c>
      <c r="K16" s="14">
        <f t="shared" si="3"/>
        <v>8300</v>
      </c>
    </row>
    <row r="17" spans="1:11" ht="18.95" customHeight="1" x14ac:dyDescent="0.15">
      <c r="A17" s="58" t="s">
        <v>135</v>
      </c>
      <c r="B17" s="58" t="s">
        <v>228</v>
      </c>
      <c r="C17" s="59" t="s">
        <v>140</v>
      </c>
      <c r="D17" s="7"/>
      <c r="E17" s="7"/>
      <c r="F17" s="55">
        <v>1</v>
      </c>
      <c r="G17" s="14">
        <v>195</v>
      </c>
      <c r="H17" s="15">
        <f t="shared" si="0"/>
        <v>171.35325131810194</v>
      </c>
      <c r="I17" s="15">
        <f>G17*$H$9</f>
        <v>9750</v>
      </c>
      <c r="J17" s="15">
        <f t="shared" si="2"/>
        <v>9750</v>
      </c>
      <c r="K17" s="14">
        <f t="shared" si="3"/>
        <v>9750</v>
      </c>
    </row>
    <row r="18" spans="1:11" ht="18.95" customHeight="1" x14ac:dyDescent="0.15">
      <c r="A18" s="58" t="s">
        <v>135</v>
      </c>
      <c r="B18" s="58" t="s">
        <v>228</v>
      </c>
      <c r="C18" s="59" t="s">
        <v>141</v>
      </c>
      <c r="D18" s="7"/>
      <c r="E18" s="7"/>
      <c r="F18" s="55">
        <v>1</v>
      </c>
      <c r="G18" s="14">
        <v>244</v>
      </c>
      <c r="H18" s="15">
        <f t="shared" si="0"/>
        <v>214.41124780316346</v>
      </c>
      <c r="I18" s="15">
        <f t="shared" si="1"/>
        <v>12200</v>
      </c>
      <c r="J18" s="15">
        <f t="shared" si="2"/>
        <v>12200</v>
      </c>
      <c r="K18" s="14">
        <f t="shared" si="3"/>
        <v>12200</v>
      </c>
    </row>
    <row r="19" spans="1:11" ht="18.95" customHeight="1" x14ac:dyDescent="0.15">
      <c r="A19" s="58" t="s">
        <v>135</v>
      </c>
      <c r="B19" s="58" t="s">
        <v>228</v>
      </c>
      <c r="C19" s="59" t="s">
        <v>142</v>
      </c>
      <c r="D19" s="7"/>
      <c r="E19" s="7"/>
      <c r="F19" s="55">
        <v>1</v>
      </c>
      <c r="G19" s="14">
        <v>294</v>
      </c>
      <c r="H19" s="15">
        <f>G19/$I$9*$H$9</f>
        <v>258.34797891036908</v>
      </c>
      <c r="I19" s="15">
        <f>G19*$H$9</f>
        <v>14700</v>
      </c>
      <c r="J19" s="15">
        <f t="shared" si="2"/>
        <v>14700</v>
      </c>
      <c r="K19" s="14">
        <f t="shared" si="3"/>
        <v>14700</v>
      </c>
    </row>
    <row r="20" spans="1:11" ht="18.95" customHeight="1" x14ac:dyDescent="0.15">
      <c r="A20" s="58" t="s">
        <v>135</v>
      </c>
      <c r="B20" s="58" t="s">
        <v>228</v>
      </c>
      <c r="C20" s="59" t="s">
        <v>143</v>
      </c>
      <c r="D20" s="7"/>
      <c r="E20" s="7"/>
      <c r="F20" s="55">
        <v>1</v>
      </c>
      <c r="G20" s="14">
        <v>106</v>
      </c>
      <c r="H20" s="15">
        <f t="shared" si="0"/>
        <v>93.145869947275926</v>
      </c>
      <c r="I20" s="15">
        <f>G20*$H$9</f>
        <v>5300</v>
      </c>
      <c r="J20" s="15">
        <f t="shared" si="2"/>
        <v>5300</v>
      </c>
      <c r="K20" s="14">
        <f t="shared" si="3"/>
        <v>5300</v>
      </c>
    </row>
    <row r="21" spans="1:11" ht="18.95" customHeight="1" x14ac:dyDescent="0.15">
      <c r="A21" s="58" t="s">
        <v>135</v>
      </c>
      <c r="B21" s="58" t="s">
        <v>228</v>
      </c>
      <c r="C21" s="59" t="s">
        <v>144</v>
      </c>
      <c r="D21" s="7"/>
      <c r="E21" s="7"/>
      <c r="F21" s="55">
        <v>1</v>
      </c>
      <c r="G21" s="14">
        <v>112</v>
      </c>
      <c r="H21" s="15">
        <f t="shared" si="0"/>
        <v>98.418277680140591</v>
      </c>
      <c r="I21" s="15">
        <f t="shared" si="1"/>
        <v>5600</v>
      </c>
      <c r="J21" s="15">
        <f t="shared" si="2"/>
        <v>5600</v>
      </c>
      <c r="K21" s="14">
        <f t="shared" si="3"/>
        <v>5600</v>
      </c>
    </row>
    <row r="22" spans="1:11" ht="18.95" customHeight="1" x14ac:dyDescent="0.15">
      <c r="A22" s="58" t="s">
        <v>135</v>
      </c>
      <c r="B22" s="58" t="s">
        <v>228</v>
      </c>
      <c r="C22" s="59" t="s">
        <v>145</v>
      </c>
      <c r="D22" s="7"/>
      <c r="E22" s="7"/>
      <c r="F22" s="55">
        <v>1</v>
      </c>
      <c r="G22" s="14">
        <v>135</v>
      </c>
      <c r="H22" s="15">
        <f t="shared" si="0"/>
        <v>118.62917398945518</v>
      </c>
      <c r="I22" s="15">
        <f t="shared" si="1"/>
        <v>6750</v>
      </c>
      <c r="J22" s="15">
        <f t="shared" si="2"/>
        <v>6750</v>
      </c>
      <c r="K22" s="14">
        <f t="shared" si="3"/>
        <v>6750</v>
      </c>
    </row>
    <row r="23" spans="1:11" ht="18.95" customHeight="1" x14ac:dyDescent="0.15">
      <c r="A23" s="58" t="s">
        <v>135</v>
      </c>
      <c r="B23" s="58" t="s">
        <v>228</v>
      </c>
      <c r="C23" s="59" t="s">
        <v>146</v>
      </c>
      <c r="D23" s="7"/>
      <c r="E23" s="7"/>
      <c r="F23" s="55">
        <v>1</v>
      </c>
      <c r="G23" s="14">
        <v>170</v>
      </c>
      <c r="H23" s="15">
        <f t="shared" si="0"/>
        <v>149.38488576449913</v>
      </c>
      <c r="I23" s="15">
        <f t="shared" si="1"/>
        <v>8500</v>
      </c>
      <c r="J23" s="15">
        <f t="shared" si="2"/>
        <v>8500</v>
      </c>
      <c r="K23" s="14">
        <f t="shared" si="3"/>
        <v>8500</v>
      </c>
    </row>
    <row r="24" spans="1:11" ht="18.95" customHeight="1" x14ac:dyDescent="0.15">
      <c r="A24" s="58" t="s">
        <v>135</v>
      </c>
      <c r="B24" s="58" t="s">
        <v>228</v>
      </c>
      <c r="C24" s="5" t="s">
        <v>147</v>
      </c>
      <c r="D24" s="3"/>
      <c r="E24" s="3"/>
      <c r="F24" s="5">
        <v>1</v>
      </c>
      <c r="G24" s="41">
        <v>184</v>
      </c>
      <c r="H24" s="15">
        <f t="shared" si="0"/>
        <v>161.68717047451671</v>
      </c>
      <c r="I24" s="15">
        <f t="shared" si="1"/>
        <v>9200</v>
      </c>
      <c r="J24" s="15">
        <f t="shared" si="2"/>
        <v>9200</v>
      </c>
      <c r="K24" s="14">
        <f t="shared" si="3"/>
        <v>9200</v>
      </c>
    </row>
    <row r="25" spans="1:11" ht="18.95" customHeight="1" x14ac:dyDescent="0.15">
      <c r="A25" s="58" t="s">
        <v>135</v>
      </c>
      <c r="B25" s="58" t="s">
        <v>228</v>
      </c>
      <c r="C25" s="5" t="s">
        <v>148</v>
      </c>
      <c r="D25" s="3"/>
      <c r="E25" s="3"/>
      <c r="F25" s="5">
        <v>1</v>
      </c>
      <c r="G25" s="41">
        <v>217</v>
      </c>
      <c r="H25" s="15">
        <f t="shared" si="0"/>
        <v>190.68541300527241</v>
      </c>
      <c r="I25" s="15">
        <f t="shared" si="1"/>
        <v>10850</v>
      </c>
      <c r="J25" s="15">
        <f t="shared" si="2"/>
        <v>10850</v>
      </c>
      <c r="K25" s="14">
        <f t="shared" si="3"/>
        <v>10850</v>
      </c>
    </row>
    <row r="26" spans="1:11" ht="18.95" customHeight="1" x14ac:dyDescent="0.15">
      <c r="A26" s="58" t="s">
        <v>135</v>
      </c>
      <c r="B26" s="58" t="s">
        <v>228</v>
      </c>
      <c r="C26" s="5" t="s">
        <v>774</v>
      </c>
      <c r="D26" s="3"/>
      <c r="E26" s="3"/>
      <c r="F26" s="5">
        <v>1</v>
      </c>
      <c r="G26" s="41">
        <v>251</v>
      </c>
      <c r="H26" s="15">
        <f t="shared" si="0"/>
        <v>220.56239015817224</v>
      </c>
      <c r="I26" s="15">
        <f t="shared" si="1"/>
        <v>12550</v>
      </c>
      <c r="J26" s="15">
        <f t="shared" si="2"/>
        <v>12550</v>
      </c>
      <c r="K26" s="14">
        <f t="shared" si="3"/>
        <v>12550</v>
      </c>
    </row>
    <row r="27" spans="1:11" ht="18.95" customHeight="1" x14ac:dyDescent="0.15">
      <c r="A27" s="58" t="s">
        <v>135</v>
      </c>
      <c r="B27" s="58" t="s">
        <v>228</v>
      </c>
      <c r="C27" s="5" t="s">
        <v>418</v>
      </c>
      <c r="D27" s="3"/>
      <c r="E27" s="3"/>
      <c r="F27" s="5">
        <v>1</v>
      </c>
      <c r="G27" s="41">
        <v>226</v>
      </c>
      <c r="H27" s="15">
        <f t="shared" si="0"/>
        <v>198.59402460456943</v>
      </c>
      <c r="I27" s="15">
        <f t="shared" si="1"/>
        <v>11300</v>
      </c>
      <c r="J27" s="15">
        <f t="shared" si="2"/>
        <v>11300</v>
      </c>
      <c r="K27" s="14">
        <f t="shared" si="3"/>
        <v>11300</v>
      </c>
    </row>
    <row r="28" spans="1:11" ht="18.75" customHeight="1" x14ac:dyDescent="0.15">
      <c r="A28" s="58" t="s">
        <v>135</v>
      </c>
      <c r="B28" s="58" t="s">
        <v>228</v>
      </c>
      <c r="C28" s="5" t="s">
        <v>149</v>
      </c>
      <c r="D28" s="3"/>
      <c r="E28" s="3"/>
      <c r="F28" s="5">
        <v>1</v>
      </c>
      <c r="G28" s="41">
        <v>415</v>
      </c>
      <c r="H28" s="15">
        <f t="shared" si="0"/>
        <v>364.67486818980672</v>
      </c>
      <c r="I28" s="15">
        <f t="shared" si="1"/>
        <v>20750</v>
      </c>
      <c r="J28" s="15">
        <f t="shared" si="2"/>
        <v>20750</v>
      </c>
      <c r="K28" s="14">
        <f t="shared" si="3"/>
        <v>20750</v>
      </c>
    </row>
    <row r="29" spans="1:11" ht="18.75" customHeight="1" x14ac:dyDescent="0.15">
      <c r="A29" s="58" t="s">
        <v>135</v>
      </c>
      <c r="B29" s="58" t="s">
        <v>228</v>
      </c>
      <c r="C29" s="5" t="s">
        <v>150</v>
      </c>
      <c r="D29" s="3"/>
      <c r="E29" s="3"/>
      <c r="F29" s="5">
        <v>1</v>
      </c>
      <c r="G29" s="41">
        <v>247</v>
      </c>
      <c r="H29" s="15">
        <f t="shared" si="0"/>
        <v>217.0474516695958</v>
      </c>
      <c r="I29" s="15">
        <f t="shared" si="1"/>
        <v>12350</v>
      </c>
      <c r="J29" s="15">
        <f t="shared" si="2"/>
        <v>12350</v>
      </c>
      <c r="K29" s="14">
        <f t="shared" si="3"/>
        <v>12350</v>
      </c>
    </row>
    <row r="30" spans="1:11" ht="18.75" customHeight="1" x14ac:dyDescent="0.15">
      <c r="A30" s="58" t="s">
        <v>135</v>
      </c>
      <c r="B30" s="58" t="s">
        <v>228</v>
      </c>
      <c r="C30" s="5" t="s">
        <v>151</v>
      </c>
      <c r="D30" s="3"/>
      <c r="E30" s="3"/>
      <c r="F30" s="5">
        <v>1</v>
      </c>
      <c r="G30" s="41">
        <v>336</v>
      </c>
      <c r="H30" s="15">
        <f t="shared" si="0"/>
        <v>295.25483304042177</v>
      </c>
      <c r="I30" s="15">
        <f t="shared" si="1"/>
        <v>16800</v>
      </c>
      <c r="J30" s="15">
        <f t="shared" si="2"/>
        <v>16800</v>
      </c>
      <c r="K30" s="14">
        <f t="shared" si="3"/>
        <v>16800</v>
      </c>
    </row>
    <row r="31" spans="1:11" ht="18.95" customHeight="1" x14ac:dyDescent="0.15">
      <c r="A31" s="62" t="s">
        <v>20</v>
      </c>
      <c r="B31" s="83" t="s">
        <v>36</v>
      </c>
      <c r="C31" s="84"/>
      <c r="D31" s="84"/>
      <c r="E31" s="84"/>
      <c r="F31" s="84"/>
      <c r="G31" s="84"/>
      <c r="H31" s="15"/>
      <c r="I31" s="15"/>
      <c r="J31" s="15"/>
      <c r="K31" s="14">
        <f t="shared" si="3"/>
        <v>0</v>
      </c>
    </row>
    <row r="32" spans="1:11" ht="18.95" customHeight="1" x14ac:dyDescent="0.15">
      <c r="A32" s="59" t="s">
        <v>801</v>
      </c>
      <c r="B32" s="58" t="s">
        <v>228</v>
      </c>
      <c r="C32" s="5" t="s">
        <v>802</v>
      </c>
      <c r="D32" s="3"/>
      <c r="E32" s="3"/>
      <c r="F32" s="5">
        <v>1</v>
      </c>
      <c r="G32" s="41">
        <v>46</v>
      </c>
      <c r="H32" s="15">
        <f t="shared" si="0"/>
        <v>40.421792618629176</v>
      </c>
      <c r="I32" s="15">
        <f t="shared" si="1"/>
        <v>2300</v>
      </c>
      <c r="J32" s="15">
        <f t="shared" si="2"/>
        <v>2300</v>
      </c>
      <c r="K32" s="14">
        <f t="shared" ref="K32" si="4">J32*F32</f>
        <v>2300</v>
      </c>
    </row>
    <row r="33" spans="1:11" ht="18.95" customHeight="1" x14ac:dyDescent="0.15">
      <c r="A33" s="59" t="s">
        <v>152</v>
      </c>
      <c r="B33" s="58" t="s">
        <v>228</v>
      </c>
      <c r="C33" s="5" t="s">
        <v>153</v>
      </c>
      <c r="D33" s="3"/>
      <c r="E33" s="3"/>
      <c r="F33" s="5">
        <v>1</v>
      </c>
      <c r="G33" s="41">
        <v>42</v>
      </c>
      <c r="H33" s="15">
        <f t="shared" si="0"/>
        <v>36.906854130052722</v>
      </c>
      <c r="I33" s="15">
        <f t="shared" si="1"/>
        <v>2100</v>
      </c>
      <c r="J33" s="15">
        <f t="shared" si="2"/>
        <v>2100</v>
      </c>
      <c r="K33" s="14">
        <f t="shared" si="3"/>
        <v>2100</v>
      </c>
    </row>
    <row r="34" spans="1:11" ht="18.95" customHeight="1" x14ac:dyDescent="0.15">
      <c r="A34" s="59" t="s">
        <v>152</v>
      </c>
      <c r="B34" s="58" t="s">
        <v>228</v>
      </c>
      <c r="C34" s="5" t="s">
        <v>154</v>
      </c>
      <c r="D34" s="3"/>
      <c r="E34" s="3"/>
      <c r="F34" s="5">
        <v>1</v>
      </c>
      <c r="G34" s="41">
        <v>56</v>
      </c>
      <c r="H34" s="15">
        <f t="shared" si="0"/>
        <v>49.209138840070295</v>
      </c>
      <c r="I34" s="15">
        <f t="shared" si="1"/>
        <v>2800</v>
      </c>
      <c r="J34" s="15">
        <f t="shared" si="2"/>
        <v>2800</v>
      </c>
      <c r="K34" s="14">
        <f t="shared" si="3"/>
        <v>2800</v>
      </c>
    </row>
    <row r="35" spans="1:11" ht="18.95" customHeight="1" x14ac:dyDescent="0.15">
      <c r="A35" s="59" t="s">
        <v>419</v>
      </c>
      <c r="B35" s="58" t="s">
        <v>228</v>
      </c>
      <c r="C35" s="5" t="s">
        <v>155</v>
      </c>
      <c r="D35" s="3"/>
      <c r="E35" s="3"/>
      <c r="F35" s="5">
        <v>1</v>
      </c>
      <c r="G35" s="41">
        <v>16</v>
      </c>
      <c r="H35" s="15">
        <f t="shared" si="0"/>
        <v>14.059753954305801</v>
      </c>
      <c r="I35" s="15">
        <f t="shared" si="1"/>
        <v>800</v>
      </c>
      <c r="J35" s="15">
        <f t="shared" si="2"/>
        <v>800</v>
      </c>
      <c r="K35" s="14">
        <f t="shared" si="3"/>
        <v>800</v>
      </c>
    </row>
    <row r="36" spans="1:11" ht="18.95" customHeight="1" x14ac:dyDescent="0.15">
      <c r="A36" s="62" t="s">
        <v>20</v>
      </c>
      <c r="B36" s="105"/>
      <c r="C36" s="106"/>
      <c r="D36" s="106"/>
      <c r="E36" s="106"/>
      <c r="F36" s="106"/>
      <c r="G36" s="106"/>
      <c r="H36" s="15"/>
      <c r="I36" s="15"/>
      <c r="J36" s="15"/>
      <c r="K36" s="14">
        <f t="shared" si="3"/>
        <v>0</v>
      </c>
    </row>
    <row r="37" spans="1:11" ht="18.95" customHeight="1" x14ac:dyDescent="0.15">
      <c r="A37" s="59" t="s">
        <v>156</v>
      </c>
      <c r="B37" s="58" t="s">
        <v>228</v>
      </c>
      <c r="C37" s="5" t="s">
        <v>157</v>
      </c>
      <c r="D37" s="3"/>
      <c r="E37" s="3"/>
      <c r="F37" s="5">
        <v>1</v>
      </c>
      <c r="G37" s="41">
        <v>8</v>
      </c>
      <c r="H37" s="15">
        <f t="shared" si="0"/>
        <v>7.0298769771529006</v>
      </c>
      <c r="I37" s="15">
        <f t="shared" si="1"/>
        <v>400</v>
      </c>
      <c r="J37" s="15">
        <f t="shared" si="2"/>
        <v>400</v>
      </c>
      <c r="K37" s="14">
        <f t="shared" si="3"/>
        <v>400</v>
      </c>
    </row>
    <row r="38" spans="1:11" ht="18.95" customHeight="1" x14ac:dyDescent="0.15">
      <c r="A38" s="59" t="s">
        <v>156</v>
      </c>
      <c r="B38" s="58" t="s">
        <v>228</v>
      </c>
      <c r="C38" s="5" t="s">
        <v>158</v>
      </c>
      <c r="D38" s="3"/>
      <c r="E38" s="3"/>
      <c r="F38" s="5">
        <v>1</v>
      </c>
      <c r="G38" s="41">
        <v>9</v>
      </c>
      <c r="H38" s="15">
        <f t="shared" si="0"/>
        <v>7.9086115992970125</v>
      </c>
      <c r="I38" s="15">
        <f t="shared" si="1"/>
        <v>450</v>
      </c>
      <c r="J38" s="15">
        <f t="shared" si="2"/>
        <v>450</v>
      </c>
      <c r="K38" s="14">
        <f t="shared" si="3"/>
        <v>450</v>
      </c>
    </row>
    <row r="39" spans="1:11" ht="18.95" customHeight="1" x14ac:dyDescent="0.15">
      <c r="A39" s="59" t="s">
        <v>156</v>
      </c>
      <c r="B39" s="58" t="s">
        <v>228</v>
      </c>
      <c r="C39" s="5" t="s">
        <v>159</v>
      </c>
      <c r="D39" s="3"/>
      <c r="E39" s="3"/>
      <c r="F39" s="5">
        <v>1</v>
      </c>
      <c r="G39" s="151">
        <v>9.3000000000000007</v>
      </c>
      <c r="H39" s="15">
        <f t="shared" si="0"/>
        <v>8.1722319859402468</v>
      </c>
      <c r="I39" s="15">
        <f t="shared" si="1"/>
        <v>465.00000000000006</v>
      </c>
      <c r="J39" s="15">
        <f t="shared" si="2"/>
        <v>465.00000000000006</v>
      </c>
      <c r="K39" s="14">
        <f t="shared" si="3"/>
        <v>465.00000000000006</v>
      </c>
    </row>
    <row r="40" spans="1:11" ht="18.95" customHeight="1" x14ac:dyDescent="0.15">
      <c r="A40" s="59" t="s">
        <v>156</v>
      </c>
      <c r="B40" s="58" t="s">
        <v>228</v>
      </c>
      <c r="C40" s="5" t="s">
        <v>160</v>
      </c>
      <c r="D40" s="3"/>
      <c r="E40" s="3"/>
      <c r="F40" s="5">
        <v>1</v>
      </c>
      <c r="G40" s="41">
        <v>10</v>
      </c>
      <c r="H40" s="15">
        <f t="shared" si="0"/>
        <v>8.7873462214411244</v>
      </c>
      <c r="I40" s="15">
        <f t="shared" si="1"/>
        <v>500</v>
      </c>
      <c r="J40" s="15">
        <f t="shared" si="2"/>
        <v>500</v>
      </c>
      <c r="K40" s="14">
        <f t="shared" si="3"/>
        <v>500</v>
      </c>
    </row>
    <row r="41" spans="1:11" ht="18.75" customHeight="1" x14ac:dyDescent="0.15">
      <c r="A41" s="59" t="s">
        <v>156</v>
      </c>
      <c r="B41" s="58" t="s">
        <v>228</v>
      </c>
      <c r="C41" s="5" t="s">
        <v>161</v>
      </c>
      <c r="D41" s="3"/>
      <c r="E41" s="3"/>
      <c r="F41" s="5">
        <v>1</v>
      </c>
      <c r="G41" s="151">
        <v>12.7</v>
      </c>
      <c r="H41" s="15">
        <f t="shared" si="0"/>
        <v>11.159929701230228</v>
      </c>
      <c r="I41" s="15">
        <f t="shared" si="1"/>
        <v>635</v>
      </c>
      <c r="J41" s="15">
        <f t="shared" si="2"/>
        <v>635</v>
      </c>
      <c r="K41" s="14">
        <f t="shared" si="3"/>
        <v>635</v>
      </c>
    </row>
    <row r="42" spans="1:11" ht="16.5" customHeight="1" x14ac:dyDescent="0.15">
      <c r="A42" s="59" t="s">
        <v>156</v>
      </c>
      <c r="B42" s="58" t="s">
        <v>228</v>
      </c>
      <c r="C42" s="5" t="s">
        <v>162</v>
      </c>
      <c r="D42" s="3"/>
      <c r="E42" s="3"/>
      <c r="F42" s="5">
        <v>1</v>
      </c>
      <c r="G42" s="151">
        <v>14.4</v>
      </c>
      <c r="H42" s="15">
        <f t="shared" si="0"/>
        <v>12.653778558875221</v>
      </c>
      <c r="I42" s="15">
        <f t="shared" si="1"/>
        <v>720</v>
      </c>
      <c r="J42" s="15">
        <f t="shared" si="2"/>
        <v>720</v>
      </c>
      <c r="K42" s="14">
        <f t="shared" si="3"/>
        <v>720</v>
      </c>
    </row>
    <row r="43" spans="1:11" ht="18" customHeight="1" x14ac:dyDescent="0.15">
      <c r="A43" s="59" t="s">
        <v>156</v>
      </c>
      <c r="B43" s="58" t="s">
        <v>228</v>
      </c>
      <c r="C43" s="5" t="s">
        <v>163</v>
      </c>
      <c r="D43" s="3"/>
      <c r="E43" s="3"/>
      <c r="F43" s="5">
        <v>1</v>
      </c>
      <c r="G43" s="151">
        <v>17.8</v>
      </c>
      <c r="H43" s="15">
        <f t="shared" si="0"/>
        <v>15.641476274165203</v>
      </c>
      <c r="I43" s="15">
        <f t="shared" si="1"/>
        <v>890</v>
      </c>
      <c r="J43" s="15">
        <f t="shared" si="2"/>
        <v>890</v>
      </c>
      <c r="K43" s="14">
        <f t="shared" si="3"/>
        <v>890</v>
      </c>
    </row>
    <row r="44" spans="1:11" ht="17.25" customHeight="1" x14ac:dyDescent="0.15">
      <c r="A44" s="59" t="s">
        <v>156</v>
      </c>
      <c r="B44" s="58" t="s">
        <v>228</v>
      </c>
      <c r="C44" s="5" t="s">
        <v>164</v>
      </c>
      <c r="D44" s="3"/>
      <c r="E44" s="3"/>
      <c r="F44" s="5">
        <v>1</v>
      </c>
      <c r="G44" s="151">
        <v>60.8</v>
      </c>
      <c r="H44" s="15">
        <f t="shared" si="0"/>
        <v>53.427065026362044</v>
      </c>
      <c r="I44" s="15">
        <f t="shared" si="1"/>
        <v>3040</v>
      </c>
      <c r="J44" s="15">
        <f t="shared" si="2"/>
        <v>3040</v>
      </c>
      <c r="K44" s="14">
        <f t="shared" si="3"/>
        <v>3040</v>
      </c>
    </row>
    <row r="45" spans="1:11" ht="15.75" x14ac:dyDescent="0.15">
      <c r="A45" s="62" t="s">
        <v>20</v>
      </c>
      <c r="B45" s="105"/>
      <c r="C45" s="106"/>
      <c r="D45" s="106"/>
      <c r="E45" s="106"/>
      <c r="F45" s="106"/>
      <c r="G45" s="106"/>
      <c r="H45" s="15"/>
      <c r="I45" s="15"/>
      <c r="J45" s="15"/>
      <c r="K45" s="14">
        <f t="shared" si="3"/>
        <v>0</v>
      </c>
    </row>
    <row r="46" spans="1:11" ht="21.75" customHeight="1" x14ac:dyDescent="0.15">
      <c r="A46" s="59" t="s">
        <v>165</v>
      </c>
      <c r="B46" s="58" t="s">
        <v>228</v>
      </c>
      <c r="C46" s="5" t="s">
        <v>166</v>
      </c>
      <c r="D46" s="3"/>
      <c r="E46" s="3"/>
      <c r="F46" s="5">
        <v>1</v>
      </c>
      <c r="G46" s="41">
        <v>1445</v>
      </c>
      <c r="H46" s="15">
        <f t="shared" si="0"/>
        <v>1269.7715289982425</v>
      </c>
      <c r="I46" s="15">
        <f t="shared" si="1"/>
        <v>72250</v>
      </c>
      <c r="J46" s="15">
        <f t="shared" si="2"/>
        <v>72250</v>
      </c>
      <c r="K46" s="14">
        <f t="shared" si="3"/>
        <v>72250</v>
      </c>
    </row>
    <row r="47" spans="1:11" ht="18" customHeight="1" x14ac:dyDescent="0.15">
      <c r="A47" s="59" t="s">
        <v>165</v>
      </c>
      <c r="B47" s="58" t="s">
        <v>228</v>
      </c>
      <c r="C47" s="5" t="s">
        <v>167</v>
      </c>
      <c r="D47" s="3"/>
      <c r="E47" s="3"/>
      <c r="F47" s="5">
        <v>1</v>
      </c>
      <c r="G47" s="41">
        <v>1445</v>
      </c>
      <c r="H47" s="15">
        <f t="shared" si="0"/>
        <v>1269.7715289982425</v>
      </c>
      <c r="I47" s="15">
        <f t="shared" si="1"/>
        <v>72250</v>
      </c>
      <c r="J47" s="15">
        <f t="shared" si="2"/>
        <v>72250</v>
      </c>
      <c r="K47" s="14">
        <f t="shared" si="3"/>
        <v>72250</v>
      </c>
    </row>
    <row r="48" spans="1:11" ht="18" customHeight="1" x14ac:dyDescent="0.15">
      <c r="A48" s="59" t="s">
        <v>165</v>
      </c>
      <c r="B48" s="58" t="s">
        <v>228</v>
      </c>
      <c r="C48" s="5" t="s">
        <v>168</v>
      </c>
      <c r="D48" s="3"/>
      <c r="E48" s="3"/>
      <c r="F48" s="5">
        <v>1</v>
      </c>
      <c r="G48" s="41">
        <v>1445</v>
      </c>
      <c r="H48" s="15">
        <f t="shared" si="0"/>
        <v>1269.7715289982425</v>
      </c>
      <c r="I48" s="15">
        <f t="shared" si="1"/>
        <v>72250</v>
      </c>
      <c r="J48" s="15">
        <f t="shared" si="2"/>
        <v>72250</v>
      </c>
      <c r="K48" s="14">
        <f t="shared" si="3"/>
        <v>72250</v>
      </c>
    </row>
    <row r="49" spans="1:11" ht="17.25" customHeight="1" x14ac:dyDescent="0.15">
      <c r="A49" s="59" t="s">
        <v>165</v>
      </c>
      <c r="B49" s="58" t="s">
        <v>228</v>
      </c>
      <c r="C49" s="5" t="s">
        <v>169</v>
      </c>
      <c r="D49" s="3"/>
      <c r="E49" s="3"/>
      <c r="F49" s="5">
        <v>1</v>
      </c>
      <c r="G49" s="41">
        <v>1445</v>
      </c>
      <c r="H49" s="15">
        <f t="shared" si="0"/>
        <v>1269.7715289982425</v>
      </c>
      <c r="I49" s="15">
        <f t="shared" si="1"/>
        <v>72250</v>
      </c>
      <c r="J49" s="15">
        <f t="shared" si="2"/>
        <v>72250</v>
      </c>
      <c r="K49" s="14">
        <f t="shared" si="3"/>
        <v>72250</v>
      </c>
    </row>
    <row r="50" spans="1:11" ht="16.5" customHeight="1" x14ac:dyDescent="0.15">
      <c r="A50" s="59" t="s">
        <v>165</v>
      </c>
      <c r="B50" s="58" t="s">
        <v>228</v>
      </c>
      <c r="C50" s="5" t="s">
        <v>170</v>
      </c>
      <c r="D50" s="3"/>
      <c r="E50" s="3"/>
      <c r="F50" s="5">
        <v>1</v>
      </c>
      <c r="G50" s="41">
        <v>1445</v>
      </c>
      <c r="H50" s="15">
        <f t="shared" si="0"/>
        <v>1269.7715289982425</v>
      </c>
      <c r="I50" s="15">
        <f t="shared" si="1"/>
        <v>72250</v>
      </c>
      <c r="J50" s="15">
        <f t="shared" si="2"/>
        <v>72250</v>
      </c>
      <c r="K50" s="14">
        <f t="shared" si="3"/>
        <v>72250</v>
      </c>
    </row>
    <row r="51" spans="1:11" ht="19.5" customHeight="1" x14ac:dyDescent="0.15">
      <c r="A51" s="59" t="s">
        <v>165</v>
      </c>
      <c r="B51" s="58" t="s">
        <v>228</v>
      </c>
      <c r="C51" s="5" t="s">
        <v>171</v>
      </c>
      <c r="D51" s="3"/>
      <c r="E51" s="3"/>
      <c r="F51" s="5">
        <v>1</v>
      </c>
      <c r="G51" s="41">
        <v>1445</v>
      </c>
      <c r="H51" s="15">
        <f t="shared" si="0"/>
        <v>1269.7715289982425</v>
      </c>
      <c r="I51" s="15">
        <f t="shared" si="1"/>
        <v>72250</v>
      </c>
      <c r="J51" s="15">
        <f t="shared" si="2"/>
        <v>72250</v>
      </c>
      <c r="K51" s="14">
        <f t="shared" si="3"/>
        <v>72250</v>
      </c>
    </row>
    <row r="52" spans="1:11" ht="15.75" x14ac:dyDescent="0.15">
      <c r="A52" s="157" t="s">
        <v>20</v>
      </c>
      <c r="B52" s="106"/>
      <c r="C52" s="106"/>
      <c r="D52" s="106"/>
      <c r="E52" s="106"/>
      <c r="F52" s="106"/>
      <c r="G52" s="106"/>
      <c r="H52" s="15"/>
      <c r="I52" s="15"/>
      <c r="J52" s="15">
        <f t="shared" si="2"/>
        <v>0</v>
      </c>
      <c r="K52" s="14">
        <f t="shared" si="3"/>
        <v>0</v>
      </c>
    </row>
    <row r="53" spans="1:11" ht="28.5" customHeight="1" x14ac:dyDescent="0.15">
      <c r="A53" s="59" t="s">
        <v>172</v>
      </c>
      <c r="B53" s="58" t="s">
        <v>228</v>
      </c>
      <c r="C53" s="5" t="s">
        <v>173</v>
      </c>
      <c r="D53" s="3"/>
      <c r="E53" s="3"/>
      <c r="F53" s="5">
        <v>1</v>
      </c>
      <c r="G53" s="151">
        <v>28.22</v>
      </c>
      <c r="H53" s="15">
        <f t="shared" si="0"/>
        <v>24.797891036906854</v>
      </c>
      <c r="I53" s="15">
        <f t="shared" si="1"/>
        <v>1411</v>
      </c>
      <c r="J53" s="15">
        <f t="shared" si="2"/>
        <v>1411</v>
      </c>
      <c r="K53" s="14">
        <f t="shared" si="3"/>
        <v>1411</v>
      </c>
    </row>
    <row r="54" spans="1:11" ht="28.5" customHeight="1" x14ac:dyDescent="0.15">
      <c r="A54" s="59" t="s">
        <v>172</v>
      </c>
      <c r="B54" s="58" t="s">
        <v>228</v>
      </c>
      <c r="C54" s="5" t="s">
        <v>174</v>
      </c>
      <c r="D54" s="3"/>
      <c r="E54" s="3"/>
      <c r="F54" s="5">
        <v>1</v>
      </c>
      <c r="G54" s="151">
        <v>47</v>
      </c>
      <c r="H54" s="15">
        <f t="shared" si="0"/>
        <v>41.300527240773292</v>
      </c>
      <c r="I54" s="15">
        <f t="shared" si="1"/>
        <v>2350</v>
      </c>
      <c r="J54" s="15">
        <f t="shared" si="2"/>
        <v>2350</v>
      </c>
      <c r="K54" s="14">
        <f t="shared" si="3"/>
        <v>2350</v>
      </c>
    </row>
    <row r="55" spans="1:11" ht="21.75" customHeight="1" x14ac:dyDescent="0.15">
      <c r="A55" s="59" t="s">
        <v>176</v>
      </c>
      <c r="B55" s="58" t="s">
        <v>228</v>
      </c>
      <c r="C55" s="5" t="s">
        <v>175</v>
      </c>
      <c r="D55" s="3"/>
      <c r="E55" s="3"/>
      <c r="F55" s="5">
        <v>1</v>
      </c>
      <c r="G55" s="151">
        <v>40</v>
      </c>
      <c r="H55" s="15">
        <f t="shared" si="0"/>
        <v>35.149384885764498</v>
      </c>
      <c r="I55" s="15">
        <f t="shared" si="1"/>
        <v>2000</v>
      </c>
      <c r="J55" s="15">
        <f t="shared" si="2"/>
        <v>2000</v>
      </c>
      <c r="K55" s="14">
        <f t="shared" si="3"/>
        <v>2000</v>
      </c>
    </row>
    <row r="56" spans="1:11" ht="15.75" x14ac:dyDescent="0.15">
      <c r="A56" s="59" t="s">
        <v>177</v>
      </c>
      <c r="B56" s="58" t="s">
        <v>228</v>
      </c>
      <c r="C56" s="5" t="s">
        <v>178</v>
      </c>
      <c r="D56" s="3"/>
      <c r="E56" s="3"/>
      <c r="F56" s="5">
        <v>1</v>
      </c>
      <c r="G56" s="151">
        <v>35.4</v>
      </c>
      <c r="H56" s="15">
        <f t="shared" si="0"/>
        <v>31.107205623901578</v>
      </c>
      <c r="I56" s="15">
        <f t="shared" si="1"/>
        <v>1770</v>
      </c>
      <c r="J56" s="15">
        <f t="shared" si="2"/>
        <v>1770</v>
      </c>
      <c r="K56" s="14">
        <f t="shared" si="3"/>
        <v>1770</v>
      </c>
    </row>
    <row r="57" spans="1:11" ht="15.75" x14ac:dyDescent="0.15">
      <c r="A57" s="59" t="s">
        <v>177</v>
      </c>
      <c r="B57" s="58" t="s">
        <v>228</v>
      </c>
      <c r="C57" s="5" t="s">
        <v>179</v>
      </c>
      <c r="D57" s="3"/>
      <c r="E57" s="3"/>
      <c r="F57" s="5">
        <v>1</v>
      </c>
      <c r="G57" s="151">
        <v>32.549999999999997</v>
      </c>
      <c r="H57" s="15">
        <f t="shared" si="0"/>
        <v>28.602811950790858</v>
      </c>
      <c r="I57" s="15">
        <f t="shared" si="1"/>
        <v>1627.4999999999998</v>
      </c>
      <c r="J57" s="15">
        <f t="shared" si="2"/>
        <v>1627.4999999999998</v>
      </c>
      <c r="K57" s="14">
        <f t="shared" si="3"/>
        <v>1627.4999999999998</v>
      </c>
    </row>
    <row r="58" spans="1:11" ht="15.75" x14ac:dyDescent="0.15">
      <c r="A58" s="59" t="s">
        <v>177</v>
      </c>
      <c r="B58" s="58" t="s">
        <v>228</v>
      </c>
      <c r="C58" s="5" t="s">
        <v>180</v>
      </c>
      <c r="D58" s="3"/>
      <c r="E58" s="3"/>
      <c r="F58" s="5">
        <v>1</v>
      </c>
      <c r="G58" s="151">
        <v>83.1</v>
      </c>
      <c r="H58" s="15">
        <f t="shared" si="0"/>
        <v>73.022847100175753</v>
      </c>
      <c r="I58" s="15">
        <f t="shared" si="1"/>
        <v>4155</v>
      </c>
      <c r="J58" s="15">
        <f t="shared" si="2"/>
        <v>4155</v>
      </c>
      <c r="K58" s="14">
        <f t="shared" si="3"/>
        <v>4155</v>
      </c>
    </row>
    <row r="59" spans="1:11" ht="15.75" x14ac:dyDescent="0.15">
      <c r="A59" s="158" t="s">
        <v>226</v>
      </c>
      <c r="B59" s="84"/>
      <c r="C59" s="84"/>
      <c r="D59" s="84"/>
      <c r="E59" s="84"/>
      <c r="F59" s="84"/>
      <c r="G59" s="84"/>
      <c r="H59" s="15"/>
      <c r="I59" s="15"/>
      <c r="J59" s="15"/>
      <c r="K59" s="14">
        <f t="shared" si="3"/>
        <v>0</v>
      </c>
    </row>
    <row r="60" spans="1:11" ht="15.75" x14ac:dyDescent="0.15">
      <c r="A60" s="59" t="s">
        <v>181</v>
      </c>
      <c r="B60" s="58" t="s">
        <v>228</v>
      </c>
      <c r="C60" s="5" t="s">
        <v>183</v>
      </c>
      <c r="D60" s="3"/>
      <c r="E60" s="3"/>
      <c r="F60" s="5">
        <v>1</v>
      </c>
      <c r="G60" s="41">
        <v>44</v>
      </c>
      <c r="H60" s="15">
        <f t="shared" si="0"/>
        <v>38.664323374340945</v>
      </c>
      <c r="I60" s="15">
        <f t="shared" si="1"/>
        <v>2200</v>
      </c>
      <c r="J60" s="15">
        <f t="shared" si="2"/>
        <v>2200</v>
      </c>
      <c r="K60" s="14">
        <f t="shared" si="3"/>
        <v>2200</v>
      </c>
    </row>
    <row r="61" spans="1:11" ht="15.75" x14ac:dyDescent="0.15">
      <c r="A61" s="59" t="s">
        <v>181</v>
      </c>
      <c r="B61" s="58" t="s">
        <v>228</v>
      </c>
      <c r="C61" s="5" t="s">
        <v>184</v>
      </c>
      <c r="D61" s="3"/>
      <c r="E61" s="3"/>
      <c r="F61" s="5">
        <v>1</v>
      </c>
      <c r="G61" s="41">
        <v>54</v>
      </c>
      <c r="H61" s="15">
        <f t="shared" si="0"/>
        <v>47.451669595782079</v>
      </c>
      <c r="I61" s="15">
        <f t="shared" si="1"/>
        <v>2700</v>
      </c>
      <c r="J61" s="15">
        <f t="shared" si="2"/>
        <v>2700</v>
      </c>
      <c r="K61" s="14">
        <f t="shared" si="3"/>
        <v>2700</v>
      </c>
    </row>
    <row r="62" spans="1:11" ht="15.75" x14ac:dyDescent="0.15">
      <c r="A62" s="59" t="s">
        <v>181</v>
      </c>
      <c r="B62" s="58" t="s">
        <v>228</v>
      </c>
      <c r="C62" s="5" t="s">
        <v>185</v>
      </c>
      <c r="D62" s="3"/>
      <c r="E62" s="3"/>
      <c r="F62" s="5">
        <v>1</v>
      </c>
      <c r="G62" s="41">
        <v>66</v>
      </c>
      <c r="H62" s="15">
        <f t="shared" si="0"/>
        <v>57.996485061511429</v>
      </c>
      <c r="I62" s="15">
        <f t="shared" si="1"/>
        <v>3300</v>
      </c>
      <c r="J62" s="15">
        <f t="shared" si="2"/>
        <v>3300</v>
      </c>
      <c r="K62" s="14">
        <f t="shared" si="3"/>
        <v>3300</v>
      </c>
    </row>
    <row r="63" spans="1:11" ht="15.75" x14ac:dyDescent="0.15">
      <c r="A63" s="59" t="s">
        <v>181</v>
      </c>
      <c r="B63" s="58" t="s">
        <v>228</v>
      </c>
      <c r="C63" s="5" t="s">
        <v>186</v>
      </c>
      <c r="D63" s="3"/>
      <c r="E63" s="3"/>
      <c r="F63" s="5">
        <v>1</v>
      </c>
      <c r="G63" s="41">
        <v>59</v>
      </c>
      <c r="H63" s="15">
        <f t="shared" si="0"/>
        <v>51.845342706502642</v>
      </c>
      <c r="I63" s="15">
        <f t="shared" si="1"/>
        <v>2950</v>
      </c>
      <c r="J63" s="15">
        <f t="shared" si="2"/>
        <v>2950</v>
      </c>
      <c r="K63" s="14">
        <f t="shared" si="3"/>
        <v>2950</v>
      </c>
    </row>
    <row r="64" spans="1:11" ht="15.75" x14ac:dyDescent="0.15">
      <c r="A64" s="59" t="s">
        <v>181</v>
      </c>
      <c r="B64" s="58" t="s">
        <v>228</v>
      </c>
      <c r="C64" s="5" t="s">
        <v>187</v>
      </c>
      <c r="D64" s="3"/>
      <c r="E64" s="3"/>
      <c r="F64" s="5">
        <v>1</v>
      </c>
      <c r="G64" s="41">
        <v>72</v>
      </c>
      <c r="H64" s="15">
        <f t="shared" si="0"/>
        <v>63.2688927943761</v>
      </c>
      <c r="I64" s="15">
        <f t="shared" si="1"/>
        <v>3600</v>
      </c>
      <c r="J64" s="15">
        <f t="shared" si="2"/>
        <v>3600</v>
      </c>
      <c r="K64" s="14">
        <f t="shared" si="3"/>
        <v>3600</v>
      </c>
    </row>
    <row r="65" spans="1:11" ht="15.75" x14ac:dyDescent="0.15">
      <c r="A65" s="59" t="s">
        <v>181</v>
      </c>
      <c r="B65" s="58" t="s">
        <v>228</v>
      </c>
      <c r="C65" s="5" t="s">
        <v>188</v>
      </c>
      <c r="D65" s="3"/>
      <c r="E65" s="3"/>
      <c r="F65" s="5">
        <v>1</v>
      </c>
      <c r="G65" s="41">
        <v>61</v>
      </c>
      <c r="H65" s="15">
        <f t="shared" si="0"/>
        <v>53.602811950790866</v>
      </c>
      <c r="I65" s="15">
        <f t="shared" si="1"/>
        <v>3050</v>
      </c>
      <c r="J65" s="15">
        <f t="shared" si="2"/>
        <v>3050</v>
      </c>
      <c r="K65" s="14">
        <f t="shared" si="3"/>
        <v>3050</v>
      </c>
    </row>
    <row r="66" spans="1:11" ht="15.75" x14ac:dyDescent="0.15">
      <c r="A66" s="59" t="s">
        <v>181</v>
      </c>
      <c r="B66" s="58" t="s">
        <v>228</v>
      </c>
      <c r="C66" s="5" t="s">
        <v>189</v>
      </c>
      <c r="D66" s="3"/>
      <c r="E66" s="3"/>
      <c r="F66" s="5">
        <v>1</v>
      </c>
      <c r="G66" s="41">
        <v>74</v>
      </c>
      <c r="H66" s="15">
        <f t="shared" si="0"/>
        <v>65.026362038664317</v>
      </c>
      <c r="I66" s="15">
        <f t="shared" si="1"/>
        <v>3700</v>
      </c>
      <c r="J66" s="15">
        <f t="shared" si="2"/>
        <v>3700</v>
      </c>
      <c r="K66" s="14">
        <f t="shared" si="3"/>
        <v>3700</v>
      </c>
    </row>
    <row r="67" spans="1:11" ht="15.75" x14ac:dyDescent="0.15">
      <c r="A67" s="59" t="s">
        <v>181</v>
      </c>
      <c r="B67" s="58" t="s">
        <v>228</v>
      </c>
      <c r="C67" s="5" t="s">
        <v>190</v>
      </c>
      <c r="D67" s="3"/>
      <c r="E67" s="3"/>
      <c r="F67" s="5">
        <v>1</v>
      </c>
      <c r="G67" s="41">
        <v>76</v>
      </c>
      <c r="H67" s="15">
        <f t="shared" si="0"/>
        <v>66.783831282952548</v>
      </c>
      <c r="I67" s="15">
        <f t="shared" si="1"/>
        <v>3800</v>
      </c>
      <c r="J67" s="15">
        <f t="shared" si="2"/>
        <v>3800</v>
      </c>
      <c r="K67" s="14">
        <f t="shared" si="3"/>
        <v>3800</v>
      </c>
    </row>
    <row r="68" spans="1:11" ht="15.75" x14ac:dyDescent="0.15">
      <c r="A68" s="59" t="s">
        <v>181</v>
      </c>
      <c r="B68" s="58" t="s">
        <v>228</v>
      </c>
      <c r="C68" s="5" t="s">
        <v>191</v>
      </c>
      <c r="D68" s="3"/>
      <c r="E68" s="3"/>
      <c r="F68" s="5">
        <v>1</v>
      </c>
      <c r="G68" s="41">
        <v>95.2</v>
      </c>
      <c r="H68" s="15">
        <f t="shared" si="0"/>
        <v>83.655536028119514</v>
      </c>
      <c r="I68" s="15">
        <f t="shared" si="1"/>
        <v>4760</v>
      </c>
      <c r="J68" s="15">
        <f t="shared" si="2"/>
        <v>4760</v>
      </c>
      <c r="K68" s="14">
        <f t="shared" si="3"/>
        <v>4760</v>
      </c>
    </row>
    <row r="69" spans="1:11" ht="15.75" x14ac:dyDescent="0.15">
      <c r="A69" s="59" t="s">
        <v>181</v>
      </c>
      <c r="B69" s="58" t="s">
        <v>228</v>
      </c>
      <c r="C69" s="5" t="s">
        <v>192</v>
      </c>
      <c r="D69" s="3"/>
      <c r="E69" s="3"/>
      <c r="F69" s="5">
        <v>1</v>
      </c>
      <c r="G69" s="41">
        <v>84</v>
      </c>
      <c r="H69" s="15">
        <f t="shared" si="0"/>
        <v>73.813708260105443</v>
      </c>
      <c r="I69" s="15">
        <f t="shared" si="1"/>
        <v>4200</v>
      </c>
      <c r="J69" s="15">
        <f t="shared" si="2"/>
        <v>4200</v>
      </c>
      <c r="K69" s="14">
        <f t="shared" si="3"/>
        <v>4200</v>
      </c>
    </row>
    <row r="70" spans="1:11" ht="15.75" x14ac:dyDescent="0.15">
      <c r="A70" s="59" t="s">
        <v>181</v>
      </c>
      <c r="B70" s="58" t="s">
        <v>228</v>
      </c>
      <c r="C70" s="5" t="s">
        <v>193</v>
      </c>
      <c r="D70" s="3"/>
      <c r="E70" s="3"/>
      <c r="F70" s="5">
        <v>1</v>
      </c>
      <c r="G70" s="41">
        <v>111</v>
      </c>
      <c r="H70" s="15">
        <f t="shared" si="0"/>
        <v>97.539543057996497</v>
      </c>
      <c r="I70" s="15">
        <f t="shared" si="1"/>
        <v>5550</v>
      </c>
      <c r="J70" s="15">
        <f t="shared" si="2"/>
        <v>5550</v>
      </c>
      <c r="K70" s="14">
        <f t="shared" si="3"/>
        <v>5550</v>
      </c>
    </row>
    <row r="71" spans="1:11" ht="15.75" x14ac:dyDescent="0.15">
      <c r="A71" s="59" t="s">
        <v>181</v>
      </c>
      <c r="B71" s="58" t="s">
        <v>228</v>
      </c>
      <c r="C71" s="5" t="s">
        <v>194</v>
      </c>
      <c r="D71" s="3"/>
      <c r="E71" s="3"/>
      <c r="F71" s="5">
        <v>1</v>
      </c>
      <c r="G71" s="41">
        <v>111</v>
      </c>
      <c r="H71" s="15">
        <f t="shared" si="0"/>
        <v>97.539543057996497</v>
      </c>
      <c r="I71" s="15">
        <f t="shared" si="1"/>
        <v>5550</v>
      </c>
      <c r="J71" s="15">
        <f t="shared" si="2"/>
        <v>5550</v>
      </c>
      <c r="K71" s="14">
        <f t="shared" si="3"/>
        <v>5550</v>
      </c>
    </row>
    <row r="72" spans="1:11" ht="15.75" x14ac:dyDescent="0.15">
      <c r="A72" s="59" t="s">
        <v>181</v>
      </c>
      <c r="B72" s="58" t="s">
        <v>228</v>
      </c>
      <c r="C72" s="5" t="s">
        <v>195</v>
      </c>
      <c r="D72" s="3"/>
      <c r="E72" s="3"/>
      <c r="F72" s="5">
        <v>1</v>
      </c>
      <c r="G72" s="41">
        <v>138</v>
      </c>
      <c r="H72" s="15">
        <f t="shared" si="0"/>
        <v>121.26537785588754</v>
      </c>
      <c r="I72" s="15">
        <f t="shared" si="1"/>
        <v>6900</v>
      </c>
      <c r="J72" s="15">
        <f t="shared" si="2"/>
        <v>6900</v>
      </c>
      <c r="K72" s="14">
        <f t="shared" si="3"/>
        <v>6900</v>
      </c>
    </row>
    <row r="73" spans="1:11" ht="15.75" x14ac:dyDescent="0.15">
      <c r="A73" s="59" t="s">
        <v>182</v>
      </c>
      <c r="B73" s="58" t="s">
        <v>228</v>
      </c>
      <c r="C73" s="5" t="s">
        <v>188</v>
      </c>
      <c r="D73" s="3"/>
      <c r="E73" s="3"/>
      <c r="F73" s="5">
        <v>1</v>
      </c>
      <c r="G73" s="41">
        <v>88</v>
      </c>
      <c r="H73" s="15">
        <f t="shared" si="0"/>
        <v>77.328646748681891</v>
      </c>
      <c r="I73" s="15">
        <f t="shared" si="1"/>
        <v>4400</v>
      </c>
      <c r="J73" s="15">
        <f t="shared" si="2"/>
        <v>4400</v>
      </c>
      <c r="K73" s="14">
        <f t="shared" si="3"/>
        <v>4400</v>
      </c>
    </row>
    <row r="74" spans="1:11" ht="15.75" x14ac:dyDescent="0.15">
      <c r="A74" s="59" t="s">
        <v>182</v>
      </c>
      <c r="B74" s="58" t="s">
        <v>228</v>
      </c>
      <c r="C74" s="5" t="s">
        <v>196</v>
      </c>
      <c r="D74" s="3"/>
      <c r="E74" s="3"/>
      <c r="F74" s="5">
        <v>1</v>
      </c>
      <c r="G74" s="41">
        <v>92</v>
      </c>
      <c r="H74" s="15">
        <f t="shared" si="0"/>
        <v>80.843585237258353</v>
      </c>
      <c r="I74" s="15">
        <f>G74*$H$9</f>
        <v>4600</v>
      </c>
      <c r="J74" s="15">
        <f t="shared" si="2"/>
        <v>4600</v>
      </c>
      <c r="K74" s="14">
        <f t="shared" si="3"/>
        <v>4600</v>
      </c>
    </row>
    <row r="75" spans="1:11" ht="6" customHeight="1" x14ac:dyDescent="0.15">
      <c r="B75" s="57"/>
    </row>
    <row r="76" spans="1:11" ht="91.5" customHeight="1" x14ac:dyDescent="0.2">
      <c r="A76" s="258" t="s">
        <v>0</v>
      </c>
      <c r="B76" s="258"/>
      <c r="C76" s="258"/>
      <c r="D76" s="258"/>
      <c r="E76" s="258"/>
      <c r="F76" s="258"/>
      <c r="G76" s="258"/>
      <c r="H76" s="258"/>
    </row>
  </sheetData>
  <mergeCells count="9">
    <mergeCell ref="F10:F11"/>
    <mergeCell ref="G10:I10"/>
    <mergeCell ref="K10:K11"/>
    <mergeCell ref="A76:H76"/>
    <mergeCell ref="A2:J2"/>
    <mergeCell ref="A10:A11"/>
    <mergeCell ref="B10:B11"/>
    <mergeCell ref="C10:C11"/>
    <mergeCell ref="D10:E10"/>
  </mergeCells>
  <hyperlinks>
    <hyperlink ref="M2" location="Исходный!R1C1" display="В Исходный Прайс"/>
  </hyperlinks>
  <pageMargins left="0.7" right="0.7" top="0.75" bottom="0.75" header="0.3" footer="0.3"/>
  <pageSetup paperSize="9" scale="54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77"/>
  <sheetViews>
    <sheetView topLeftCell="A2" zoomScaleNormal="100" workbookViewId="0">
      <selection activeCell="M2" sqref="M2"/>
    </sheetView>
  </sheetViews>
  <sheetFormatPr defaultRowHeight="10.5" x14ac:dyDescent="0.15"/>
  <cols>
    <col min="1" max="1" width="30.7109375" style="1" customWidth="1"/>
    <col min="2" max="2" width="17.85546875" style="1" customWidth="1"/>
    <col min="3" max="3" width="29.85546875" style="1" customWidth="1"/>
    <col min="4" max="5" width="10.5703125" style="1" customWidth="1"/>
    <col min="6" max="6" width="8.5703125" style="1" hidden="1" customWidth="1"/>
    <col min="7" max="7" width="13.5703125" style="1" customWidth="1"/>
    <col min="8" max="8" width="13.5703125" style="4" customWidth="1"/>
    <col min="9" max="9" width="13.5703125" style="12" customWidth="1"/>
    <col min="10" max="10" width="13.5703125" style="1" customWidth="1"/>
    <col min="11" max="11" width="13.5703125" style="1" hidden="1" customWidth="1"/>
    <col min="12" max="12" width="9.7109375" style="1" customWidth="1"/>
    <col min="13" max="13" width="18.42578125" style="1" customWidth="1"/>
    <col min="14" max="16384" width="9.140625" style="1"/>
  </cols>
  <sheetData>
    <row r="1" spans="1:13" ht="4.5" hidden="1" customHeight="1" x14ac:dyDescent="0.15"/>
    <row r="2" spans="1:13" s="2" customFormat="1" ht="90" customHeight="1" x14ac:dyDescent="0.15">
      <c r="A2" s="259"/>
      <c r="B2" s="260"/>
      <c r="C2" s="260"/>
      <c r="D2" s="260"/>
      <c r="E2" s="260"/>
      <c r="F2" s="260"/>
      <c r="G2" s="260"/>
      <c r="H2" s="260"/>
      <c r="I2" s="260"/>
      <c r="J2" s="260"/>
      <c r="K2" s="89"/>
      <c r="M2" s="220" t="s">
        <v>1003</v>
      </c>
    </row>
    <row r="3" spans="1:13" s="2" customFormat="1" ht="4.5" hidden="1" customHeight="1" x14ac:dyDescent="0.15">
      <c r="A3" s="36"/>
      <c r="B3" s="37"/>
      <c r="C3" s="37"/>
      <c r="D3" s="37"/>
      <c r="E3" s="37"/>
      <c r="F3" s="37"/>
      <c r="G3" s="37"/>
      <c r="H3" s="37"/>
      <c r="I3" s="37"/>
      <c r="J3" s="37"/>
      <c r="K3" s="37"/>
    </row>
    <row r="4" spans="1:13" s="2" customFormat="1" ht="4.5" hidden="1" customHeight="1" x14ac:dyDescent="0.15">
      <c r="A4" s="36"/>
      <c r="B4" s="37"/>
      <c r="C4" s="37"/>
      <c r="D4" s="37"/>
      <c r="E4" s="37"/>
      <c r="F4" s="37"/>
      <c r="G4" s="37"/>
      <c r="H4" s="37"/>
      <c r="I4" s="37"/>
      <c r="J4" s="37"/>
      <c r="K4" s="37"/>
    </row>
    <row r="5" spans="1:13" s="2" customFormat="1" ht="4.5" hidden="1" customHeight="1" x14ac:dyDescent="0.15">
      <c r="A5" s="36"/>
      <c r="B5" s="37"/>
      <c r="C5" s="37"/>
      <c r="D5" s="37"/>
      <c r="E5" s="37"/>
      <c r="F5" s="37"/>
      <c r="G5" s="37"/>
      <c r="H5" s="37"/>
      <c r="I5" s="37"/>
      <c r="J5" s="37"/>
      <c r="K5" s="37"/>
    </row>
    <row r="6" spans="1:13" s="2" customFormat="1" ht="4.5" hidden="1" customHeight="1" x14ac:dyDescent="0.15">
      <c r="A6" s="36"/>
      <c r="B6" s="37"/>
      <c r="C6" s="37"/>
      <c r="D6" s="37"/>
      <c r="E6" s="37"/>
      <c r="F6" s="37"/>
      <c r="G6" s="37"/>
      <c r="H6" s="37"/>
      <c r="I6" s="37"/>
      <c r="J6" s="37"/>
      <c r="K6" s="37"/>
    </row>
    <row r="7" spans="1:13" s="2" customFormat="1" ht="4.5" hidden="1" customHeight="1" x14ac:dyDescent="0.15">
      <c r="A7" s="36"/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1:13" s="2" customFormat="1" ht="16.5" customHeight="1" x14ac:dyDescent="0.15">
      <c r="A8" s="11"/>
      <c r="B8" s="11"/>
      <c r="C8" s="11"/>
      <c r="D8" s="11"/>
      <c r="E8" s="11"/>
      <c r="F8" s="11"/>
      <c r="G8" s="11"/>
      <c r="H8" s="39" t="s">
        <v>22</v>
      </c>
      <c r="I8" s="40" t="s">
        <v>5</v>
      </c>
      <c r="J8" s="38" t="s">
        <v>21</v>
      </c>
      <c r="K8" s="38"/>
    </row>
    <row r="9" spans="1:13" s="2" customFormat="1" ht="16.5" customHeight="1" x14ac:dyDescent="0.15">
      <c r="A9" s="11"/>
      <c r="B9" s="11"/>
      <c r="C9" s="11"/>
      <c r="D9" s="11"/>
      <c r="E9" s="11"/>
      <c r="F9" s="11"/>
      <c r="G9" s="11"/>
      <c r="H9" s="39">
        <v>45</v>
      </c>
      <c r="I9" s="40">
        <v>55.5</v>
      </c>
      <c r="J9" s="38">
        <f>Исходный!I10</f>
        <v>0</v>
      </c>
      <c r="K9" s="38"/>
    </row>
    <row r="10" spans="1:13" ht="16.5" customHeight="1" x14ac:dyDescent="0.15">
      <c r="A10" s="261" t="s">
        <v>3</v>
      </c>
      <c r="B10" s="261" t="s">
        <v>13</v>
      </c>
      <c r="C10" s="261" t="s">
        <v>4</v>
      </c>
      <c r="D10" s="261" t="s">
        <v>323</v>
      </c>
      <c r="E10" s="261"/>
      <c r="F10" s="261" t="s">
        <v>2</v>
      </c>
      <c r="G10" s="261" t="s">
        <v>324</v>
      </c>
      <c r="H10" s="261"/>
      <c r="I10" s="261"/>
      <c r="J10" s="91" t="s">
        <v>325</v>
      </c>
      <c r="K10" s="256" t="s">
        <v>6</v>
      </c>
    </row>
    <row r="11" spans="1:13" ht="16.5" customHeight="1" x14ac:dyDescent="0.15">
      <c r="A11" s="261"/>
      <c r="B11" s="261"/>
      <c r="C11" s="261"/>
      <c r="D11" s="114" t="s">
        <v>10</v>
      </c>
      <c r="E11" s="59" t="s">
        <v>11</v>
      </c>
      <c r="F11" s="261"/>
      <c r="G11" s="114" t="s">
        <v>9</v>
      </c>
      <c r="H11" s="14" t="s">
        <v>7</v>
      </c>
      <c r="I11" s="13" t="s">
        <v>8</v>
      </c>
      <c r="J11" s="114" t="s">
        <v>326</v>
      </c>
      <c r="K11" s="257"/>
    </row>
    <row r="12" spans="1:13" s="6" customFormat="1" ht="18.95" customHeight="1" x14ac:dyDescent="0.15">
      <c r="A12" s="50" t="s">
        <v>346</v>
      </c>
      <c r="B12" s="107"/>
      <c r="C12" s="107"/>
      <c r="D12" s="107"/>
      <c r="E12" s="107"/>
      <c r="F12" s="107"/>
      <c r="G12" s="107"/>
      <c r="H12" s="107"/>
      <c r="I12" s="107"/>
      <c r="J12" s="108"/>
      <c r="K12" s="54"/>
    </row>
    <row r="13" spans="1:13" ht="18.95" customHeight="1" x14ac:dyDescent="0.15">
      <c r="A13" s="58" t="s">
        <v>347</v>
      </c>
      <c r="B13" s="58" t="s">
        <v>822</v>
      </c>
      <c r="C13" s="115" t="s">
        <v>348</v>
      </c>
      <c r="D13" s="43"/>
      <c r="E13" s="43"/>
      <c r="F13" s="113">
        <v>1</v>
      </c>
      <c r="G13" s="15">
        <v>756</v>
      </c>
      <c r="H13" s="15">
        <f>G13/$I$9*$H$9</f>
        <v>612.97297297297291</v>
      </c>
      <c r="I13" s="15">
        <f>H13*$I$9</f>
        <v>34020</v>
      </c>
      <c r="J13" s="15">
        <f>I13-I13*$J$9/100</f>
        <v>34020</v>
      </c>
      <c r="K13" s="14">
        <f>J13*F13</f>
        <v>34020</v>
      </c>
    </row>
    <row r="14" spans="1:13" ht="18.95" customHeight="1" x14ac:dyDescent="0.15">
      <c r="A14" s="58" t="s">
        <v>347</v>
      </c>
      <c r="B14" s="58" t="s">
        <v>822</v>
      </c>
      <c r="C14" s="115" t="s">
        <v>349</v>
      </c>
      <c r="D14" s="43"/>
      <c r="E14" s="43"/>
      <c r="F14" s="114">
        <v>1</v>
      </c>
      <c r="G14" s="14">
        <v>1225</v>
      </c>
      <c r="H14" s="15">
        <f>G14/$I$9*$H$9</f>
        <v>993.24324324324323</v>
      </c>
      <c r="I14" s="15">
        <f>H14*$I$9</f>
        <v>55125</v>
      </c>
      <c r="J14" s="15">
        <f t="shared" ref="J14:J52" si="0">I14-I14*$J$9/100</f>
        <v>55125</v>
      </c>
      <c r="K14" s="15">
        <f t="shared" ref="K14:K52" si="1">J14*F14</f>
        <v>55125</v>
      </c>
    </row>
    <row r="15" spans="1:13" ht="18.95" customHeight="1" x14ac:dyDescent="0.15">
      <c r="A15" s="58" t="s">
        <v>347</v>
      </c>
      <c r="B15" s="58" t="s">
        <v>822</v>
      </c>
      <c r="C15" s="115" t="s">
        <v>350</v>
      </c>
      <c r="D15" s="43"/>
      <c r="E15" s="43"/>
      <c r="F15" s="114">
        <v>1</v>
      </c>
      <c r="G15" s="14">
        <v>1292</v>
      </c>
      <c r="H15" s="15">
        <f>G15/$I$9*$H$9</f>
        <v>1047.5675675675675</v>
      </c>
      <c r="I15" s="15">
        <f>H15*$I$9</f>
        <v>58139.999999999993</v>
      </c>
      <c r="J15" s="15">
        <f t="shared" si="0"/>
        <v>58139.999999999993</v>
      </c>
      <c r="K15" s="15">
        <f t="shared" si="1"/>
        <v>58139.999999999993</v>
      </c>
    </row>
    <row r="16" spans="1:13" ht="18.95" customHeight="1" x14ac:dyDescent="0.15">
      <c r="A16" s="58" t="s">
        <v>347</v>
      </c>
      <c r="B16" s="58" t="s">
        <v>822</v>
      </c>
      <c r="C16" s="115" t="s">
        <v>351</v>
      </c>
      <c r="D16" s="43"/>
      <c r="E16" s="43"/>
      <c r="F16" s="114">
        <v>1</v>
      </c>
      <c r="G16" s="14">
        <v>1320</v>
      </c>
      <c r="H16" s="15">
        <f>G16/$I$9*$H$9</f>
        <v>1070.2702702702702</v>
      </c>
      <c r="I16" s="15">
        <f>H16*$I$9</f>
        <v>59399.999999999993</v>
      </c>
      <c r="J16" s="15">
        <f>I16-I16*$J$9/100</f>
        <v>59399.999999999993</v>
      </c>
      <c r="K16" s="15">
        <f>J16*F16</f>
        <v>59399.999999999993</v>
      </c>
    </row>
    <row r="17" spans="1:12" ht="18.95" customHeight="1" x14ac:dyDescent="0.15">
      <c r="A17" s="58" t="s">
        <v>347</v>
      </c>
      <c r="B17" s="58" t="s">
        <v>822</v>
      </c>
      <c r="C17" s="115" t="s">
        <v>352</v>
      </c>
      <c r="D17" s="43"/>
      <c r="E17" s="43"/>
      <c r="F17" s="114">
        <v>1</v>
      </c>
      <c r="G17" s="14">
        <v>1253</v>
      </c>
      <c r="H17" s="15">
        <f>G17/$I$9*$H$9</f>
        <v>1015.9459459459461</v>
      </c>
      <c r="I17" s="15">
        <f>H17*$I$9</f>
        <v>56385.000000000007</v>
      </c>
      <c r="J17" s="15">
        <f t="shared" si="0"/>
        <v>56385.000000000007</v>
      </c>
      <c r="K17" s="15">
        <f t="shared" si="1"/>
        <v>56385.000000000007</v>
      </c>
    </row>
    <row r="18" spans="1:12" s="6" customFormat="1" ht="18.95" customHeight="1" x14ac:dyDescent="0.15">
      <c r="A18" s="50" t="s">
        <v>353</v>
      </c>
      <c r="B18" s="107"/>
      <c r="C18" s="107"/>
      <c r="D18" s="107"/>
      <c r="E18" s="107"/>
      <c r="F18" s="107"/>
      <c r="G18" s="107"/>
      <c r="H18" s="107"/>
      <c r="I18" s="107"/>
      <c r="J18" s="108"/>
      <c r="K18" s="54"/>
    </row>
    <row r="19" spans="1:12" ht="18.95" customHeight="1" x14ac:dyDescent="0.2">
      <c r="A19" s="58" t="s">
        <v>347</v>
      </c>
      <c r="B19" s="58" t="s">
        <v>822</v>
      </c>
      <c r="C19" s="65" t="s">
        <v>354</v>
      </c>
      <c r="D19" s="43"/>
      <c r="E19" s="43"/>
      <c r="F19" s="114">
        <v>1</v>
      </c>
      <c r="G19" s="14">
        <v>840</v>
      </c>
      <c r="H19" s="14">
        <f t="shared" ref="H19:H27" si="2">G19/$I$9*$H$9</f>
        <v>681.08108108108104</v>
      </c>
      <c r="I19" s="14">
        <f t="shared" ref="I19:I27" si="3">H19*$I$9</f>
        <v>37800</v>
      </c>
      <c r="J19" s="15">
        <f t="shared" si="0"/>
        <v>37800</v>
      </c>
      <c r="K19" s="15">
        <f t="shared" si="1"/>
        <v>37800</v>
      </c>
    </row>
    <row r="20" spans="1:12" ht="18.95" customHeight="1" x14ac:dyDescent="0.2">
      <c r="A20" s="58" t="s">
        <v>347</v>
      </c>
      <c r="B20" s="58" t="s">
        <v>822</v>
      </c>
      <c r="C20" s="65" t="s">
        <v>355</v>
      </c>
      <c r="D20" s="43"/>
      <c r="E20" s="43"/>
      <c r="F20" s="114">
        <v>1</v>
      </c>
      <c r="G20" s="14">
        <v>1500</v>
      </c>
      <c r="H20" s="14">
        <f t="shared" si="2"/>
        <v>1216.2162162162163</v>
      </c>
      <c r="I20" s="14">
        <f t="shared" si="3"/>
        <v>67500</v>
      </c>
      <c r="J20" s="15">
        <f t="shared" si="0"/>
        <v>67500</v>
      </c>
      <c r="K20" s="15">
        <f t="shared" si="1"/>
        <v>67500</v>
      </c>
    </row>
    <row r="21" spans="1:12" ht="18.95" customHeight="1" x14ac:dyDescent="0.2">
      <c r="A21" s="58" t="s">
        <v>347</v>
      </c>
      <c r="B21" s="58" t="s">
        <v>822</v>
      </c>
      <c r="C21" s="65" t="s">
        <v>356</v>
      </c>
      <c r="D21" s="43"/>
      <c r="E21" s="43"/>
      <c r="F21" s="114">
        <v>1</v>
      </c>
      <c r="G21" s="14">
        <v>1565</v>
      </c>
      <c r="H21" s="14">
        <f t="shared" si="2"/>
        <v>1268.918918918919</v>
      </c>
      <c r="I21" s="14">
        <f t="shared" si="3"/>
        <v>70425</v>
      </c>
      <c r="J21" s="15">
        <f t="shared" si="0"/>
        <v>70425</v>
      </c>
      <c r="K21" s="15">
        <f t="shared" si="1"/>
        <v>70425</v>
      </c>
    </row>
    <row r="22" spans="1:12" ht="18.95" customHeight="1" x14ac:dyDescent="0.2">
      <c r="A22" s="58" t="s">
        <v>347</v>
      </c>
      <c r="B22" s="58" t="s">
        <v>822</v>
      </c>
      <c r="C22" s="65" t="s">
        <v>357</v>
      </c>
      <c r="D22" s="43"/>
      <c r="E22" s="43"/>
      <c r="F22" s="114">
        <v>1</v>
      </c>
      <c r="G22" s="14">
        <v>1568</v>
      </c>
      <c r="H22" s="14">
        <f t="shared" si="2"/>
        <v>1271.3513513513512</v>
      </c>
      <c r="I22" s="14">
        <f t="shared" si="3"/>
        <v>70560</v>
      </c>
      <c r="J22" s="15">
        <f t="shared" si="0"/>
        <v>70560</v>
      </c>
      <c r="K22" s="15">
        <f t="shared" si="1"/>
        <v>70560</v>
      </c>
    </row>
    <row r="23" spans="1:12" ht="18.95" customHeight="1" x14ac:dyDescent="0.2">
      <c r="A23" s="58" t="s">
        <v>347</v>
      </c>
      <c r="B23" s="58" t="s">
        <v>822</v>
      </c>
      <c r="C23" s="65" t="s">
        <v>358</v>
      </c>
      <c r="D23" s="43"/>
      <c r="E23" s="43"/>
      <c r="F23" s="114">
        <v>1</v>
      </c>
      <c r="G23" s="14">
        <v>1636</v>
      </c>
      <c r="H23" s="14">
        <f t="shared" si="2"/>
        <v>1326.4864864864865</v>
      </c>
      <c r="I23" s="14">
        <f t="shared" si="3"/>
        <v>73620</v>
      </c>
      <c r="J23" s="15">
        <f t="shared" si="0"/>
        <v>73620</v>
      </c>
      <c r="K23" s="15">
        <f t="shared" si="1"/>
        <v>73620</v>
      </c>
    </row>
    <row r="24" spans="1:12" ht="18.95" customHeight="1" x14ac:dyDescent="0.2">
      <c r="A24" s="58" t="s">
        <v>347</v>
      </c>
      <c r="B24" s="58" t="s">
        <v>822</v>
      </c>
      <c r="C24" s="65" t="s">
        <v>359</v>
      </c>
      <c r="D24" s="44"/>
      <c r="E24" s="44"/>
      <c r="F24" s="114">
        <v>1</v>
      </c>
      <c r="G24" s="14">
        <v>1681</v>
      </c>
      <c r="H24" s="14">
        <f t="shared" si="2"/>
        <v>1362.9729729729729</v>
      </c>
      <c r="I24" s="14">
        <f t="shared" si="3"/>
        <v>75645</v>
      </c>
      <c r="J24" s="15">
        <f t="shared" si="0"/>
        <v>75645</v>
      </c>
      <c r="K24" s="15">
        <f t="shared" si="1"/>
        <v>75645</v>
      </c>
    </row>
    <row r="25" spans="1:12" ht="18.95" customHeight="1" x14ac:dyDescent="0.2">
      <c r="A25" s="58" t="s">
        <v>347</v>
      </c>
      <c r="B25" s="58" t="s">
        <v>822</v>
      </c>
      <c r="C25" s="65" t="s">
        <v>360</v>
      </c>
      <c r="D25" s="44"/>
      <c r="E25" s="44"/>
      <c r="F25" s="114">
        <v>1</v>
      </c>
      <c r="G25" s="14">
        <v>1746</v>
      </c>
      <c r="H25" s="14">
        <f t="shared" si="2"/>
        <v>1415.6756756756756</v>
      </c>
      <c r="I25" s="14">
        <f t="shared" si="3"/>
        <v>78570</v>
      </c>
      <c r="J25" s="15">
        <f>I25-I25*$J$9/100</f>
        <v>78570</v>
      </c>
      <c r="K25" s="15">
        <f>J25*F25</f>
        <v>78570</v>
      </c>
    </row>
    <row r="26" spans="1:12" ht="18.95" customHeight="1" x14ac:dyDescent="0.2">
      <c r="A26" s="58" t="s">
        <v>347</v>
      </c>
      <c r="B26" s="58" t="s">
        <v>822</v>
      </c>
      <c r="C26" s="65" t="s">
        <v>361</v>
      </c>
      <c r="D26" s="44"/>
      <c r="E26" s="44"/>
      <c r="F26" s="114">
        <v>1</v>
      </c>
      <c r="G26" s="14">
        <v>1722</v>
      </c>
      <c r="H26" s="14">
        <f t="shared" si="2"/>
        <v>1396.2162162162163</v>
      </c>
      <c r="I26" s="14">
        <f t="shared" si="3"/>
        <v>77490</v>
      </c>
      <c r="J26" s="15">
        <f t="shared" si="0"/>
        <v>77490</v>
      </c>
      <c r="K26" s="15">
        <f t="shared" si="1"/>
        <v>77490</v>
      </c>
    </row>
    <row r="27" spans="1:12" ht="18.95" customHeight="1" x14ac:dyDescent="0.2">
      <c r="A27" s="58" t="s">
        <v>347</v>
      </c>
      <c r="B27" s="58" t="s">
        <v>822</v>
      </c>
      <c r="C27" s="65" t="s">
        <v>362</v>
      </c>
      <c r="D27" s="44"/>
      <c r="E27" s="44"/>
      <c r="F27" s="114">
        <v>1</v>
      </c>
      <c r="G27" s="14">
        <v>1788</v>
      </c>
      <c r="H27" s="14">
        <f t="shared" si="2"/>
        <v>1449.7297297297298</v>
      </c>
      <c r="I27" s="14">
        <f t="shared" si="3"/>
        <v>80460</v>
      </c>
      <c r="J27" s="15">
        <f t="shared" si="0"/>
        <v>80460</v>
      </c>
      <c r="K27" s="15">
        <f t="shared" si="1"/>
        <v>80460</v>
      </c>
    </row>
    <row r="28" spans="1:12" s="6" customFormat="1" ht="18.95" customHeight="1" x14ac:dyDescent="0.15">
      <c r="A28" s="50" t="s">
        <v>363</v>
      </c>
      <c r="B28" s="107"/>
      <c r="C28" s="107"/>
      <c r="D28" s="107"/>
      <c r="E28" s="107"/>
      <c r="F28" s="107"/>
      <c r="G28" s="107"/>
      <c r="H28" s="107"/>
      <c r="I28" s="107"/>
      <c r="J28" s="108"/>
      <c r="K28" s="54"/>
    </row>
    <row r="29" spans="1:12" ht="18.95" customHeight="1" x14ac:dyDescent="0.2">
      <c r="A29" s="59" t="s">
        <v>364</v>
      </c>
      <c r="B29" s="58" t="s">
        <v>822</v>
      </c>
      <c r="C29" s="66" t="s">
        <v>365</v>
      </c>
      <c r="D29" s="46"/>
      <c r="E29" s="46"/>
      <c r="F29" s="5">
        <v>1</v>
      </c>
      <c r="G29" s="41">
        <v>384</v>
      </c>
      <c r="H29" s="15">
        <f>G29/$I$9*$H$9</f>
        <v>311.35135135135135</v>
      </c>
      <c r="I29" s="15">
        <f>H29*$I$9</f>
        <v>17280</v>
      </c>
      <c r="J29" s="15">
        <f t="shared" si="0"/>
        <v>17280</v>
      </c>
      <c r="K29" s="15">
        <f>J29*F29</f>
        <v>17280</v>
      </c>
      <c r="L29" s="4"/>
    </row>
    <row r="30" spans="1:12" ht="18.95" customHeight="1" x14ac:dyDescent="0.2">
      <c r="A30" s="59" t="s">
        <v>364</v>
      </c>
      <c r="B30" s="58" t="s">
        <v>822</v>
      </c>
      <c r="C30" s="66" t="s">
        <v>366</v>
      </c>
      <c r="D30" s="46"/>
      <c r="E30" s="46"/>
      <c r="F30" s="5">
        <v>1</v>
      </c>
      <c r="G30" s="41">
        <v>476</v>
      </c>
      <c r="H30" s="15">
        <f>G30/$I$9*$H$9</f>
        <v>385.94594594594594</v>
      </c>
      <c r="I30" s="15">
        <f>H30*$I$9</f>
        <v>21420</v>
      </c>
      <c r="J30" s="15">
        <f t="shared" si="0"/>
        <v>21420</v>
      </c>
      <c r="K30" s="15">
        <f t="shared" si="1"/>
        <v>21420</v>
      </c>
      <c r="L30" s="4"/>
    </row>
    <row r="31" spans="1:12" ht="18.95" customHeight="1" x14ac:dyDescent="0.15">
      <c r="A31" s="50" t="s">
        <v>367</v>
      </c>
      <c r="B31" s="107"/>
      <c r="C31" s="107"/>
      <c r="D31" s="107"/>
      <c r="E31" s="107"/>
      <c r="F31" s="107"/>
      <c r="G31" s="107"/>
      <c r="H31" s="107"/>
      <c r="I31" s="107"/>
      <c r="J31" s="108"/>
      <c r="K31" s="15"/>
    </row>
    <row r="32" spans="1:12" ht="18.95" customHeight="1" x14ac:dyDescent="0.2">
      <c r="A32" s="59" t="s">
        <v>368</v>
      </c>
      <c r="B32" s="58" t="s">
        <v>822</v>
      </c>
      <c r="C32" s="66" t="s">
        <v>369</v>
      </c>
      <c r="D32" s="46"/>
      <c r="E32" s="46"/>
      <c r="F32" s="5">
        <v>1</v>
      </c>
      <c r="G32" s="41">
        <v>142</v>
      </c>
      <c r="H32" s="15">
        <f>G32/$I$9*$H$9</f>
        <v>115.13513513513514</v>
      </c>
      <c r="I32" s="15">
        <f>H32*$I$9</f>
        <v>6390.0000000000009</v>
      </c>
      <c r="J32" s="15">
        <f t="shared" si="0"/>
        <v>6390.0000000000009</v>
      </c>
      <c r="K32" s="15">
        <f t="shared" si="1"/>
        <v>6390.0000000000009</v>
      </c>
      <c r="L32" s="4"/>
    </row>
    <row r="33" spans="1:12" ht="18.75" customHeight="1" x14ac:dyDescent="0.2">
      <c r="A33" s="59" t="s">
        <v>370</v>
      </c>
      <c r="B33" s="58" t="s">
        <v>822</v>
      </c>
      <c r="C33" s="66" t="s">
        <v>371</v>
      </c>
      <c r="D33" s="46"/>
      <c r="E33" s="46"/>
      <c r="F33" s="5">
        <v>1</v>
      </c>
      <c r="G33" s="41">
        <v>211</v>
      </c>
      <c r="H33" s="15">
        <f>G33/$I$9*$H$9</f>
        <v>171.08108108108107</v>
      </c>
      <c r="I33" s="15">
        <f>H33*$I$9</f>
        <v>9495</v>
      </c>
      <c r="J33" s="15">
        <f t="shared" si="0"/>
        <v>9495</v>
      </c>
      <c r="K33" s="15">
        <f t="shared" si="1"/>
        <v>9495</v>
      </c>
      <c r="L33" s="4"/>
    </row>
    <row r="34" spans="1:12" ht="18.95" customHeight="1" x14ac:dyDescent="0.2">
      <c r="A34" s="59" t="s">
        <v>370</v>
      </c>
      <c r="B34" s="58" t="s">
        <v>822</v>
      </c>
      <c r="C34" s="66" t="s">
        <v>372</v>
      </c>
      <c r="D34" s="46"/>
      <c r="E34" s="46"/>
      <c r="F34" s="5">
        <v>1</v>
      </c>
      <c r="G34" s="41">
        <v>254</v>
      </c>
      <c r="H34" s="15">
        <f>G34/$I$9*$H$9</f>
        <v>205.94594594594597</v>
      </c>
      <c r="I34" s="15">
        <f>H34*$I$9</f>
        <v>11430.000000000002</v>
      </c>
      <c r="J34" s="15">
        <f t="shared" si="0"/>
        <v>11430.000000000002</v>
      </c>
      <c r="K34" s="15">
        <f t="shared" si="1"/>
        <v>11430.000000000002</v>
      </c>
      <c r="L34" s="4"/>
    </row>
    <row r="35" spans="1:12" ht="18.95" customHeight="1" x14ac:dyDescent="0.2">
      <c r="A35" s="59" t="s">
        <v>373</v>
      </c>
      <c r="B35" s="58" t="s">
        <v>822</v>
      </c>
      <c r="C35" s="66" t="s">
        <v>374</v>
      </c>
      <c r="D35" s="46"/>
      <c r="E35" s="46"/>
      <c r="F35" s="5">
        <v>1</v>
      </c>
      <c r="G35" s="41">
        <v>34</v>
      </c>
      <c r="H35" s="15">
        <f>G35/$I$9*$H$9</f>
        <v>27.567567567567565</v>
      </c>
      <c r="I35" s="15">
        <f>H35*$I$9</f>
        <v>1529.9999999999998</v>
      </c>
      <c r="J35" s="15">
        <f t="shared" si="0"/>
        <v>1529.9999999999998</v>
      </c>
      <c r="K35" s="15">
        <f t="shared" si="1"/>
        <v>1529.9999999999998</v>
      </c>
      <c r="L35" s="4"/>
    </row>
    <row r="36" spans="1:12" ht="18.95" customHeight="1" x14ac:dyDescent="0.15">
      <c r="A36" s="50" t="s">
        <v>375</v>
      </c>
      <c r="B36" s="107"/>
      <c r="C36" s="107"/>
      <c r="D36" s="107"/>
      <c r="E36" s="107"/>
      <c r="F36" s="107"/>
      <c r="G36" s="107"/>
      <c r="H36" s="107"/>
      <c r="I36" s="107"/>
      <c r="J36" s="108"/>
      <c r="K36" s="15"/>
    </row>
    <row r="37" spans="1:12" ht="18.95" customHeight="1" x14ac:dyDescent="0.2">
      <c r="A37" s="59" t="s">
        <v>376</v>
      </c>
      <c r="B37" s="58" t="s">
        <v>822</v>
      </c>
      <c r="C37" s="66" t="s">
        <v>377</v>
      </c>
      <c r="D37" s="46"/>
      <c r="E37" s="3"/>
      <c r="F37" s="5">
        <v>1</v>
      </c>
      <c r="G37" s="41">
        <v>558</v>
      </c>
      <c r="H37" s="15">
        <f>G37/$I$9*$H$9</f>
        <v>452.43243243243245</v>
      </c>
      <c r="I37" s="15">
        <f>H37*$I$9</f>
        <v>25110</v>
      </c>
      <c r="J37" s="15">
        <f t="shared" si="0"/>
        <v>25110</v>
      </c>
      <c r="K37" s="15">
        <f t="shared" si="1"/>
        <v>25110</v>
      </c>
      <c r="L37" s="4"/>
    </row>
    <row r="38" spans="1:12" ht="18.95" customHeight="1" x14ac:dyDescent="0.2">
      <c r="A38" s="59" t="s">
        <v>376</v>
      </c>
      <c r="B38" s="58" t="s">
        <v>822</v>
      </c>
      <c r="C38" s="66" t="s">
        <v>378</v>
      </c>
      <c r="D38" s="46"/>
      <c r="E38" s="3"/>
      <c r="F38" s="5">
        <v>1</v>
      </c>
      <c r="G38" s="41">
        <v>600</v>
      </c>
      <c r="H38" s="15">
        <f>G38/$I$9*$H$9</f>
        <v>486.48648648648646</v>
      </c>
      <c r="I38" s="15">
        <f>H38*$I$9</f>
        <v>27000</v>
      </c>
      <c r="J38" s="15">
        <f t="shared" si="0"/>
        <v>27000</v>
      </c>
      <c r="K38" s="15">
        <f t="shared" si="1"/>
        <v>27000</v>
      </c>
      <c r="L38" s="4"/>
    </row>
    <row r="39" spans="1:12" ht="18.95" customHeight="1" x14ac:dyDescent="0.2">
      <c r="A39" s="59" t="s">
        <v>376</v>
      </c>
      <c r="B39" s="58" t="s">
        <v>822</v>
      </c>
      <c r="C39" s="66" t="s">
        <v>379</v>
      </c>
      <c r="D39" s="46"/>
      <c r="E39" s="3"/>
      <c r="F39" s="5">
        <v>1</v>
      </c>
      <c r="G39" s="41">
        <v>226</v>
      </c>
      <c r="H39" s="15">
        <f t="shared" ref="H39:H44" si="4">G39/$I$9*$H$9</f>
        <v>183.24324324324326</v>
      </c>
      <c r="I39" s="15">
        <f t="shared" ref="I39:I44" si="5">H39*$I$9</f>
        <v>10170</v>
      </c>
      <c r="J39" s="15">
        <f t="shared" si="0"/>
        <v>10170</v>
      </c>
      <c r="K39" s="15">
        <f t="shared" si="1"/>
        <v>10170</v>
      </c>
      <c r="L39" s="4"/>
    </row>
    <row r="40" spans="1:12" ht="18.95" customHeight="1" x14ac:dyDescent="0.2">
      <c r="A40" s="59" t="s">
        <v>376</v>
      </c>
      <c r="B40" s="58" t="s">
        <v>822</v>
      </c>
      <c r="C40" s="66" t="s">
        <v>380</v>
      </c>
      <c r="D40" s="46"/>
      <c r="E40" s="3"/>
      <c r="F40" s="5">
        <v>1</v>
      </c>
      <c r="G40" s="41">
        <v>290</v>
      </c>
      <c r="H40" s="15">
        <f t="shared" si="4"/>
        <v>235.13513513513513</v>
      </c>
      <c r="I40" s="15">
        <f t="shared" si="5"/>
        <v>13050</v>
      </c>
      <c r="J40" s="15">
        <f t="shared" si="0"/>
        <v>13050</v>
      </c>
      <c r="K40" s="15">
        <f t="shared" si="1"/>
        <v>13050</v>
      </c>
      <c r="L40" s="4"/>
    </row>
    <row r="41" spans="1:12" ht="18.95" customHeight="1" x14ac:dyDescent="0.15">
      <c r="A41" s="50" t="s">
        <v>381</v>
      </c>
      <c r="B41" s="107"/>
      <c r="C41" s="107"/>
      <c r="D41" s="107"/>
      <c r="E41" s="107"/>
      <c r="F41" s="107"/>
      <c r="G41" s="107"/>
      <c r="H41" s="107"/>
      <c r="I41" s="107"/>
      <c r="J41" s="108"/>
      <c r="K41" s="15"/>
    </row>
    <row r="42" spans="1:12" ht="18.95" customHeight="1" x14ac:dyDescent="0.2">
      <c r="A42" s="59" t="s">
        <v>382</v>
      </c>
      <c r="B42" s="58" t="s">
        <v>822</v>
      </c>
      <c r="C42" s="66" t="s">
        <v>383</v>
      </c>
      <c r="D42" s="46"/>
      <c r="E42" s="3"/>
      <c r="F42" s="5">
        <v>1</v>
      </c>
      <c r="G42" s="41">
        <v>141</v>
      </c>
      <c r="H42" s="15">
        <f t="shared" si="4"/>
        <v>114.32432432432432</v>
      </c>
      <c r="I42" s="15">
        <f t="shared" si="5"/>
        <v>6345</v>
      </c>
      <c r="J42" s="15">
        <f t="shared" si="0"/>
        <v>6345</v>
      </c>
      <c r="K42" s="15">
        <f t="shared" si="1"/>
        <v>6345</v>
      </c>
      <c r="L42" s="4"/>
    </row>
    <row r="43" spans="1:12" ht="18.95" customHeight="1" x14ac:dyDescent="0.2">
      <c r="A43" s="59" t="s">
        <v>382</v>
      </c>
      <c r="B43" s="58" t="s">
        <v>822</v>
      </c>
      <c r="C43" s="66" t="s">
        <v>384</v>
      </c>
      <c r="D43" s="46"/>
      <c r="E43" s="3"/>
      <c r="F43" s="5">
        <v>1</v>
      </c>
      <c r="G43" s="41">
        <v>185</v>
      </c>
      <c r="H43" s="15">
        <f t="shared" si="4"/>
        <v>150</v>
      </c>
      <c r="I43" s="15">
        <f t="shared" si="5"/>
        <v>8325</v>
      </c>
      <c r="J43" s="15">
        <f t="shared" si="0"/>
        <v>8325</v>
      </c>
      <c r="K43" s="15">
        <f t="shared" si="1"/>
        <v>8325</v>
      </c>
      <c r="L43" s="4"/>
    </row>
    <row r="44" spans="1:12" ht="18.95" customHeight="1" x14ac:dyDescent="0.2">
      <c r="A44" s="59" t="s">
        <v>382</v>
      </c>
      <c r="B44" s="58" t="s">
        <v>822</v>
      </c>
      <c r="C44" s="66" t="s">
        <v>385</v>
      </c>
      <c r="D44" s="46"/>
      <c r="E44" s="3"/>
      <c r="F44" s="5">
        <v>1</v>
      </c>
      <c r="G44" s="41">
        <v>252</v>
      </c>
      <c r="H44" s="15">
        <f t="shared" si="4"/>
        <v>204.32432432432432</v>
      </c>
      <c r="I44" s="15">
        <f t="shared" si="5"/>
        <v>11340</v>
      </c>
      <c r="J44" s="15">
        <f t="shared" si="0"/>
        <v>11340</v>
      </c>
      <c r="K44" s="15">
        <f t="shared" si="1"/>
        <v>11340</v>
      </c>
      <c r="L44" s="4"/>
    </row>
    <row r="45" spans="1:12" ht="18.95" customHeight="1" x14ac:dyDescent="0.15">
      <c r="A45" s="50" t="s">
        <v>386</v>
      </c>
      <c r="B45" s="107"/>
      <c r="C45" s="107"/>
      <c r="D45" s="107"/>
      <c r="E45" s="107"/>
      <c r="F45" s="107"/>
      <c r="G45" s="107"/>
      <c r="H45" s="107"/>
      <c r="I45" s="107"/>
      <c r="J45" s="108"/>
      <c r="K45" s="15"/>
    </row>
    <row r="46" spans="1:12" ht="18" customHeight="1" x14ac:dyDescent="0.2">
      <c r="A46" s="59" t="s">
        <v>387</v>
      </c>
      <c r="B46" s="58" t="s">
        <v>822</v>
      </c>
      <c r="C46" s="66" t="s">
        <v>388</v>
      </c>
      <c r="D46" s="46"/>
      <c r="E46" s="46"/>
      <c r="F46" s="5">
        <v>1</v>
      </c>
      <c r="G46" s="41"/>
      <c r="H46" s="15" t="s">
        <v>36</v>
      </c>
      <c r="I46" s="15">
        <v>2160</v>
      </c>
      <c r="J46" s="15">
        <f t="shared" si="0"/>
        <v>2160</v>
      </c>
      <c r="K46" s="15">
        <f t="shared" si="1"/>
        <v>2160</v>
      </c>
    </row>
    <row r="47" spans="1:12" ht="18" customHeight="1" x14ac:dyDescent="0.2">
      <c r="A47" s="59" t="s">
        <v>389</v>
      </c>
      <c r="B47" s="58" t="s">
        <v>822</v>
      </c>
      <c r="C47" s="66" t="s">
        <v>390</v>
      </c>
      <c r="D47" s="46"/>
      <c r="E47" s="46"/>
      <c r="F47" s="5">
        <v>1</v>
      </c>
      <c r="G47" s="41"/>
      <c r="H47" s="15" t="s">
        <v>36</v>
      </c>
      <c r="I47" s="15">
        <v>1620</v>
      </c>
      <c r="J47" s="15">
        <f t="shared" si="0"/>
        <v>1620</v>
      </c>
      <c r="K47" s="15">
        <f t="shared" si="1"/>
        <v>1620</v>
      </c>
    </row>
    <row r="48" spans="1:12" ht="18" customHeight="1" x14ac:dyDescent="0.2">
      <c r="A48" s="59" t="s">
        <v>387</v>
      </c>
      <c r="B48" s="58" t="s">
        <v>822</v>
      </c>
      <c r="C48" s="66" t="s">
        <v>391</v>
      </c>
      <c r="E48" s="46"/>
      <c r="F48" s="5">
        <v>1</v>
      </c>
      <c r="G48" s="41"/>
      <c r="H48" s="15" t="s">
        <v>36</v>
      </c>
      <c r="I48" s="15">
        <v>2475</v>
      </c>
      <c r="J48" s="15">
        <f t="shared" si="0"/>
        <v>2475</v>
      </c>
      <c r="K48" s="15">
        <f t="shared" si="1"/>
        <v>2475</v>
      </c>
    </row>
    <row r="49" spans="1:11" ht="18" customHeight="1" x14ac:dyDescent="0.2">
      <c r="A49" s="59" t="s">
        <v>392</v>
      </c>
      <c r="B49" s="58" t="s">
        <v>822</v>
      </c>
      <c r="C49" s="66" t="s">
        <v>393</v>
      </c>
      <c r="D49" s="46"/>
      <c r="E49" s="46"/>
      <c r="F49" s="5">
        <v>1</v>
      </c>
      <c r="G49" s="41"/>
      <c r="H49" s="15" t="s">
        <v>36</v>
      </c>
      <c r="I49" s="15">
        <v>1350</v>
      </c>
      <c r="J49" s="15">
        <f t="shared" si="0"/>
        <v>1350</v>
      </c>
      <c r="K49" s="15">
        <f t="shared" si="1"/>
        <v>1350</v>
      </c>
    </row>
    <row r="50" spans="1:11" ht="18" customHeight="1" x14ac:dyDescent="0.2">
      <c r="A50" s="59" t="s">
        <v>394</v>
      </c>
      <c r="B50" s="58" t="s">
        <v>822</v>
      </c>
      <c r="C50" s="66" t="s">
        <v>395</v>
      </c>
      <c r="D50" s="46"/>
      <c r="E50" s="46"/>
      <c r="F50" s="5">
        <v>1</v>
      </c>
      <c r="G50" s="41"/>
      <c r="H50" s="15" t="s">
        <v>36</v>
      </c>
      <c r="I50" s="15">
        <v>1278</v>
      </c>
      <c r="J50" s="15">
        <f t="shared" si="0"/>
        <v>1278</v>
      </c>
      <c r="K50" s="15">
        <f t="shared" si="1"/>
        <v>1278</v>
      </c>
    </row>
    <row r="51" spans="1:11" ht="18" customHeight="1" x14ac:dyDescent="0.2">
      <c r="A51" s="59" t="s">
        <v>396</v>
      </c>
      <c r="B51" s="58" t="s">
        <v>822</v>
      </c>
      <c r="C51" s="66" t="s">
        <v>397</v>
      </c>
      <c r="D51" s="46"/>
      <c r="E51" s="46"/>
      <c r="F51" s="5">
        <v>1</v>
      </c>
      <c r="G51" s="41"/>
      <c r="H51" s="15" t="s">
        <v>36</v>
      </c>
      <c r="I51" s="15">
        <v>8584</v>
      </c>
      <c r="J51" s="15">
        <f t="shared" si="0"/>
        <v>8584</v>
      </c>
      <c r="K51" s="15">
        <f t="shared" si="1"/>
        <v>8584</v>
      </c>
    </row>
    <row r="52" spans="1:11" ht="18" customHeight="1" x14ac:dyDescent="0.2">
      <c r="A52" s="59" t="s">
        <v>396</v>
      </c>
      <c r="B52" s="58" t="s">
        <v>822</v>
      </c>
      <c r="C52" s="66" t="s">
        <v>398</v>
      </c>
      <c r="D52" s="46"/>
      <c r="E52" s="46"/>
      <c r="F52" s="5">
        <v>1</v>
      </c>
      <c r="G52" s="41"/>
      <c r="H52" s="15" t="s">
        <v>36</v>
      </c>
      <c r="I52" s="15">
        <v>9800</v>
      </c>
      <c r="J52" s="15">
        <f t="shared" si="0"/>
        <v>9800</v>
      </c>
      <c r="K52" s="15">
        <f t="shared" si="1"/>
        <v>9800</v>
      </c>
    </row>
    <row r="53" spans="1:11" ht="18.95" customHeight="1" x14ac:dyDescent="0.25">
      <c r="A53" s="58" t="s">
        <v>399</v>
      </c>
      <c r="B53" s="58" t="s">
        <v>822</v>
      </c>
      <c r="C53" s="64" t="s">
        <v>400</v>
      </c>
      <c r="D53" s="47" t="s">
        <v>36</v>
      </c>
      <c r="E53" s="47" t="s">
        <v>36</v>
      </c>
      <c r="F53" s="113">
        <v>1</v>
      </c>
      <c r="G53" s="15" t="s">
        <v>36</v>
      </c>
      <c r="H53" s="15">
        <v>54</v>
      </c>
      <c r="I53" s="15">
        <f>H53*$I$9</f>
        <v>2997</v>
      </c>
      <c r="J53" s="15">
        <f>I53-I53*$J$9/100</f>
        <v>2997</v>
      </c>
      <c r="K53" s="14">
        <f>J53*F53</f>
        <v>2997</v>
      </c>
    </row>
    <row r="54" spans="1:11" ht="18.95" customHeight="1" x14ac:dyDescent="0.25">
      <c r="A54" s="58" t="s">
        <v>399</v>
      </c>
      <c r="B54" s="58" t="s">
        <v>822</v>
      </c>
      <c r="C54" s="64" t="s">
        <v>401</v>
      </c>
      <c r="D54" s="47" t="s">
        <v>36</v>
      </c>
      <c r="E54" s="47" t="s">
        <v>36</v>
      </c>
      <c r="F54" s="113">
        <v>1</v>
      </c>
      <c r="G54" s="15" t="s">
        <v>36</v>
      </c>
      <c r="H54" s="15">
        <v>80</v>
      </c>
      <c r="I54" s="15">
        <f t="shared" ref="I54:I64" si="6">H54*$I$9</f>
        <v>4440</v>
      </c>
      <c r="J54" s="15">
        <f t="shared" ref="J54:J64" si="7">I54-I54*$J$9/100</f>
        <v>4440</v>
      </c>
      <c r="K54" s="14">
        <f>J54*F54</f>
        <v>4440</v>
      </c>
    </row>
    <row r="55" spans="1:11" ht="18.95" customHeight="1" x14ac:dyDescent="0.25">
      <c r="A55" s="58" t="s">
        <v>402</v>
      </c>
      <c r="B55" s="58" t="s">
        <v>822</v>
      </c>
      <c r="C55" s="64" t="s">
        <v>403</v>
      </c>
      <c r="D55" s="47" t="s">
        <v>36</v>
      </c>
      <c r="E55" s="47" t="s">
        <v>36</v>
      </c>
      <c r="F55" s="113">
        <v>1</v>
      </c>
      <c r="G55" s="15" t="s">
        <v>36</v>
      </c>
      <c r="H55" s="15">
        <v>306</v>
      </c>
      <c r="I55" s="15">
        <f t="shared" si="6"/>
        <v>16983</v>
      </c>
      <c r="J55" s="15">
        <f t="shared" si="7"/>
        <v>16983</v>
      </c>
      <c r="K55" s="14">
        <f t="shared" ref="K55:K64" si="8">J55*F55</f>
        <v>16983</v>
      </c>
    </row>
    <row r="56" spans="1:11" ht="18.95" customHeight="1" x14ac:dyDescent="0.25">
      <c r="A56" s="58" t="s">
        <v>404</v>
      </c>
      <c r="B56" s="58" t="s">
        <v>822</v>
      </c>
      <c r="C56" s="64" t="s">
        <v>405</v>
      </c>
      <c r="D56" s="47" t="s">
        <v>36</v>
      </c>
      <c r="E56" s="47" t="s">
        <v>36</v>
      </c>
      <c r="F56" s="113">
        <v>1</v>
      </c>
      <c r="G56" s="15" t="s">
        <v>36</v>
      </c>
      <c r="H56" s="15">
        <v>95</v>
      </c>
      <c r="I56" s="15">
        <f t="shared" si="6"/>
        <v>5272.5</v>
      </c>
      <c r="J56" s="15">
        <f t="shared" si="7"/>
        <v>5272.5</v>
      </c>
      <c r="K56" s="14">
        <f t="shared" si="8"/>
        <v>5272.5</v>
      </c>
    </row>
    <row r="57" spans="1:11" ht="18.95" customHeight="1" x14ac:dyDescent="0.25">
      <c r="A57" s="58" t="s">
        <v>406</v>
      </c>
      <c r="B57" s="58" t="s">
        <v>822</v>
      </c>
      <c r="C57" s="64" t="s">
        <v>407</v>
      </c>
      <c r="D57" s="47" t="s">
        <v>36</v>
      </c>
      <c r="E57" s="47" t="s">
        <v>36</v>
      </c>
      <c r="F57" s="113">
        <v>1</v>
      </c>
      <c r="G57" s="15" t="s">
        <v>36</v>
      </c>
      <c r="H57" s="15">
        <v>52</v>
      </c>
      <c r="I57" s="15">
        <f t="shared" si="6"/>
        <v>2886</v>
      </c>
      <c r="J57" s="15">
        <f t="shared" si="7"/>
        <v>2886</v>
      </c>
      <c r="K57" s="14">
        <f t="shared" si="8"/>
        <v>2886</v>
      </c>
    </row>
    <row r="58" spans="1:11" ht="18.95" customHeight="1" x14ac:dyDescent="0.25">
      <c r="A58" s="58" t="s">
        <v>406</v>
      </c>
      <c r="B58" s="58" t="s">
        <v>822</v>
      </c>
      <c r="C58" s="64" t="s">
        <v>408</v>
      </c>
      <c r="D58" s="47" t="s">
        <v>36</v>
      </c>
      <c r="E58" s="47" t="s">
        <v>36</v>
      </c>
      <c r="F58" s="113">
        <v>1</v>
      </c>
      <c r="G58" s="15" t="s">
        <v>36</v>
      </c>
      <c r="H58" s="15">
        <v>45</v>
      </c>
      <c r="I58" s="15">
        <f t="shared" si="6"/>
        <v>2497.5</v>
      </c>
      <c r="J58" s="15">
        <f t="shared" si="7"/>
        <v>2497.5</v>
      </c>
      <c r="K58" s="14">
        <f t="shared" si="8"/>
        <v>2497.5</v>
      </c>
    </row>
    <row r="59" spans="1:11" ht="18.95" customHeight="1" x14ac:dyDescent="0.25">
      <c r="A59" s="58" t="s">
        <v>406</v>
      </c>
      <c r="B59" s="58" t="s">
        <v>822</v>
      </c>
      <c r="C59" s="64" t="s">
        <v>409</v>
      </c>
      <c r="D59" s="47" t="s">
        <v>36</v>
      </c>
      <c r="E59" s="47" t="s">
        <v>36</v>
      </c>
      <c r="F59" s="113">
        <v>1</v>
      </c>
      <c r="G59" s="15" t="s">
        <v>36</v>
      </c>
      <c r="H59" s="15">
        <v>52</v>
      </c>
      <c r="I59" s="15">
        <f t="shared" si="6"/>
        <v>2886</v>
      </c>
      <c r="J59" s="15">
        <f t="shared" si="7"/>
        <v>2886</v>
      </c>
      <c r="K59" s="14">
        <f t="shared" si="8"/>
        <v>2886</v>
      </c>
    </row>
    <row r="60" spans="1:11" ht="18.95" customHeight="1" x14ac:dyDescent="0.25">
      <c r="A60" s="58" t="s">
        <v>410</v>
      </c>
      <c r="B60" s="58" t="s">
        <v>822</v>
      </c>
      <c r="C60" s="64" t="s">
        <v>411</v>
      </c>
      <c r="D60" s="47" t="s">
        <v>36</v>
      </c>
      <c r="E60" s="47" t="s">
        <v>36</v>
      </c>
      <c r="F60" s="113">
        <v>1</v>
      </c>
      <c r="G60" s="15" t="s">
        <v>36</v>
      </c>
      <c r="H60" s="15">
        <v>76</v>
      </c>
      <c r="I60" s="15">
        <f t="shared" si="6"/>
        <v>4218</v>
      </c>
      <c r="J60" s="15">
        <f t="shared" si="7"/>
        <v>4218</v>
      </c>
      <c r="K60" s="14">
        <f t="shared" si="8"/>
        <v>4218</v>
      </c>
    </row>
    <row r="61" spans="1:11" ht="18.95" customHeight="1" x14ac:dyDescent="0.25">
      <c r="A61" s="58" t="s">
        <v>410</v>
      </c>
      <c r="B61" s="58" t="s">
        <v>822</v>
      </c>
      <c r="C61" s="64" t="s">
        <v>412</v>
      </c>
      <c r="D61" s="47" t="s">
        <v>36</v>
      </c>
      <c r="E61" s="47" t="s">
        <v>36</v>
      </c>
      <c r="F61" s="113">
        <v>1</v>
      </c>
      <c r="G61" s="15" t="s">
        <v>36</v>
      </c>
      <c r="H61" s="15">
        <v>49</v>
      </c>
      <c r="I61" s="15">
        <f t="shared" si="6"/>
        <v>2719.5</v>
      </c>
      <c r="J61" s="15">
        <f t="shared" si="7"/>
        <v>2719.5</v>
      </c>
      <c r="K61" s="14">
        <f t="shared" si="8"/>
        <v>2719.5</v>
      </c>
    </row>
    <row r="62" spans="1:11" ht="18.95" customHeight="1" x14ac:dyDescent="0.25">
      <c r="A62" s="58" t="s">
        <v>413</v>
      </c>
      <c r="B62" s="58" t="s">
        <v>822</v>
      </c>
      <c r="C62" s="64" t="s">
        <v>414</v>
      </c>
      <c r="D62" s="47" t="s">
        <v>36</v>
      </c>
      <c r="E62" s="47" t="s">
        <v>36</v>
      </c>
      <c r="F62" s="113">
        <v>1</v>
      </c>
      <c r="G62" s="15" t="s">
        <v>36</v>
      </c>
      <c r="H62" s="15">
        <v>149</v>
      </c>
      <c r="I62" s="15">
        <f t="shared" si="6"/>
        <v>8269.5</v>
      </c>
      <c r="J62" s="15">
        <f t="shared" si="7"/>
        <v>8269.5</v>
      </c>
      <c r="K62" s="14">
        <f t="shared" si="8"/>
        <v>8269.5</v>
      </c>
    </row>
    <row r="63" spans="1:11" ht="18.95" customHeight="1" x14ac:dyDescent="0.25">
      <c r="A63" s="58" t="s">
        <v>413</v>
      </c>
      <c r="B63" s="58" t="s">
        <v>822</v>
      </c>
      <c r="C63" s="64" t="s">
        <v>415</v>
      </c>
      <c r="D63" s="47" t="s">
        <v>36</v>
      </c>
      <c r="E63" s="47" t="s">
        <v>36</v>
      </c>
      <c r="F63" s="113">
        <v>1</v>
      </c>
      <c r="G63" s="15" t="s">
        <v>36</v>
      </c>
      <c r="H63" s="15">
        <v>140</v>
      </c>
      <c r="I63" s="15">
        <f t="shared" si="6"/>
        <v>7770</v>
      </c>
      <c r="J63" s="15">
        <f t="shared" si="7"/>
        <v>7770</v>
      </c>
      <c r="K63" s="14">
        <f t="shared" si="8"/>
        <v>7770</v>
      </c>
    </row>
    <row r="64" spans="1:11" ht="18.95" customHeight="1" x14ac:dyDescent="0.25">
      <c r="A64" s="58" t="s">
        <v>413</v>
      </c>
      <c r="B64" s="58" t="s">
        <v>822</v>
      </c>
      <c r="C64" s="64" t="s">
        <v>416</v>
      </c>
      <c r="D64" s="47" t="s">
        <v>36</v>
      </c>
      <c r="E64" s="47" t="s">
        <v>36</v>
      </c>
      <c r="F64" s="113">
        <v>1</v>
      </c>
      <c r="G64" s="15" t="s">
        <v>36</v>
      </c>
      <c r="H64" s="15">
        <v>149</v>
      </c>
      <c r="I64" s="15">
        <f t="shared" si="6"/>
        <v>8269.5</v>
      </c>
      <c r="J64" s="15">
        <f t="shared" si="7"/>
        <v>8269.5</v>
      </c>
      <c r="K64" s="14">
        <f t="shared" si="8"/>
        <v>8269.5</v>
      </c>
    </row>
    <row r="65" spans="1:11" ht="18.95" customHeight="1" x14ac:dyDescent="0.15">
      <c r="A65" s="50" t="s">
        <v>417</v>
      </c>
      <c r="B65" s="107"/>
      <c r="C65" s="107"/>
      <c r="D65" s="107"/>
      <c r="E65" s="107"/>
      <c r="F65" s="107"/>
      <c r="G65" s="107"/>
      <c r="H65" s="107"/>
      <c r="I65" s="107"/>
      <c r="J65" s="108"/>
      <c r="K65" s="15"/>
    </row>
    <row r="66" spans="1:11" ht="18.95" customHeight="1" x14ac:dyDescent="0.25">
      <c r="A66" s="58" t="s">
        <v>420</v>
      </c>
      <c r="B66" s="58" t="s">
        <v>822</v>
      </c>
      <c r="C66" s="64" t="s">
        <v>421</v>
      </c>
      <c r="D66" s="47" t="s">
        <v>36</v>
      </c>
      <c r="E66" s="47" t="s">
        <v>36</v>
      </c>
      <c r="F66" s="113">
        <v>1</v>
      </c>
      <c r="G66" s="15" t="s">
        <v>36</v>
      </c>
      <c r="H66" s="15">
        <v>1456</v>
      </c>
      <c r="I66" s="15">
        <f>H66*$I$9</f>
        <v>80808</v>
      </c>
      <c r="J66" s="15">
        <f>I66-I66*$J$9/100</f>
        <v>80808</v>
      </c>
      <c r="K66" s="14">
        <f>J66*F66</f>
        <v>80808</v>
      </c>
    </row>
    <row r="67" spans="1:11" ht="18.95" customHeight="1" x14ac:dyDescent="0.25">
      <c r="A67" s="58" t="s">
        <v>420</v>
      </c>
      <c r="B67" s="58" t="s">
        <v>822</v>
      </c>
      <c r="C67" s="64" t="s">
        <v>422</v>
      </c>
      <c r="D67" s="47" t="s">
        <v>36</v>
      </c>
      <c r="E67" s="47" t="s">
        <v>36</v>
      </c>
      <c r="F67" s="113">
        <v>1</v>
      </c>
      <c r="G67" s="15" t="s">
        <v>36</v>
      </c>
      <c r="H67" s="15">
        <v>1456</v>
      </c>
      <c r="I67" s="15">
        <f t="shared" ref="I67:I76" si="9">H67*$I$9</f>
        <v>80808</v>
      </c>
      <c r="J67" s="15">
        <f t="shared" ref="J67:J76" si="10">I67-I67*$J$9/100</f>
        <v>80808</v>
      </c>
      <c r="K67" s="14">
        <f t="shared" ref="K67:K76" si="11">J67*F67</f>
        <v>80808</v>
      </c>
    </row>
    <row r="68" spans="1:11" ht="18.95" customHeight="1" x14ac:dyDescent="0.25">
      <c r="A68" s="58" t="s">
        <v>420</v>
      </c>
      <c r="B68" s="58" t="s">
        <v>822</v>
      </c>
      <c r="C68" s="64" t="s">
        <v>423</v>
      </c>
      <c r="D68" s="47" t="s">
        <v>36</v>
      </c>
      <c r="E68" s="47" t="s">
        <v>36</v>
      </c>
      <c r="F68" s="113">
        <v>1</v>
      </c>
      <c r="G68" s="15" t="s">
        <v>36</v>
      </c>
      <c r="H68" s="15">
        <v>1456</v>
      </c>
      <c r="I68" s="15">
        <f t="shared" si="9"/>
        <v>80808</v>
      </c>
      <c r="J68" s="15">
        <f t="shared" si="10"/>
        <v>80808</v>
      </c>
      <c r="K68" s="14">
        <f t="shared" si="11"/>
        <v>80808</v>
      </c>
    </row>
    <row r="69" spans="1:11" ht="18.95" customHeight="1" x14ac:dyDescent="0.25">
      <c r="A69" s="58" t="s">
        <v>420</v>
      </c>
      <c r="B69" s="58" t="s">
        <v>822</v>
      </c>
      <c r="C69" s="64" t="s">
        <v>424</v>
      </c>
      <c r="D69" s="47" t="s">
        <v>36</v>
      </c>
      <c r="E69" s="47" t="s">
        <v>36</v>
      </c>
      <c r="F69" s="113">
        <v>1</v>
      </c>
      <c r="G69" s="15" t="s">
        <v>36</v>
      </c>
      <c r="H69" s="15">
        <v>1456</v>
      </c>
      <c r="I69" s="15">
        <f t="shared" si="9"/>
        <v>80808</v>
      </c>
      <c r="J69" s="15">
        <f t="shared" si="10"/>
        <v>80808</v>
      </c>
      <c r="K69" s="14">
        <f t="shared" si="11"/>
        <v>80808</v>
      </c>
    </row>
    <row r="70" spans="1:11" ht="18.95" customHeight="1" x14ac:dyDescent="0.25">
      <c r="A70" s="58" t="s">
        <v>420</v>
      </c>
      <c r="B70" s="58" t="s">
        <v>822</v>
      </c>
      <c r="C70" s="64" t="s">
        <v>425</v>
      </c>
      <c r="D70" s="47" t="s">
        <v>36</v>
      </c>
      <c r="E70" s="47" t="s">
        <v>36</v>
      </c>
      <c r="F70" s="113">
        <v>1</v>
      </c>
      <c r="G70" s="15" t="s">
        <v>36</v>
      </c>
      <c r="H70" s="15">
        <v>1323</v>
      </c>
      <c r="I70" s="15">
        <f t="shared" si="9"/>
        <v>73426.5</v>
      </c>
      <c r="J70" s="15">
        <f t="shared" si="10"/>
        <v>73426.5</v>
      </c>
      <c r="K70" s="14">
        <f t="shared" si="11"/>
        <v>73426.5</v>
      </c>
    </row>
    <row r="71" spans="1:11" ht="18.95" customHeight="1" x14ac:dyDescent="0.25">
      <c r="A71" s="58" t="s">
        <v>420</v>
      </c>
      <c r="B71" s="58" t="s">
        <v>822</v>
      </c>
      <c r="C71" s="64" t="s">
        <v>426</v>
      </c>
      <c r="D71" s="47" t="s">
        <v>36</v>
      </c>
      <c r="E71" s="47" t="s">
        <v>36</v>
      </c>
      <c r="F71" s="113">
        <v>1</v>
      </c>
      <c r="G71" s="15" t="s">
        <v>36</v>
      </c>
      <c r="H71" s="15">
        <v>1734</v>
      </c>
      <c r="I71" s="15">
        <f t="shared" si="9"/>
        <v>96237</v>
      </c>
      <c r="J71" s="15">
        <f t="shared" si="10"/>
        <v>96237</v>
      </c>
      <c r="K71" s="14">
        <f t="shared" si="11"/>
        <v>96237</v>
      </c>
    </row>
    <row r="72" spans="1:11" ht="18.95" customHeight="1" x14ac:dyDescent="0.25">
      <c r="A72" s="58" t="s">
        <v>420</v>
      </c>
      <c r="B72" s="58" t="s">
        <v>822</v>
      </c>
      <c r="C72" s="64" t="s">
        <v>427</v>
      </c>
      <c r="D72" s="142" t="s">
        <v>36</v>
      </c>
      <c r="E72" s="47" t="s">
        <v>36</v>
      </c>
      <c r="F72" s="113">
        <v>1</v>
      </c>
      <c r="G72" s="15" t="s">
        <v>36</v>
      </c>
      <c r="H72" s="15">
        <v>1734</v>
      </c>
      <c r="I72" s="15">
        <f t="shared" si="9"/>
        <v>96237</v>
      </c>
      <c r="J72" s="15">
        <f t="shared" si="10"/>
        <v>96237</v>
      </c>
      <c r="K72" s="14">
        <f t="shared" si="11"/>
        <v>96237</v>
      </c>
    </row>
    <row r="73" spans="1:11" ht="18.95" customHeight="1" x14ac:dyDescent="0.25">
      <c r="A73" s="58" t="s">
        <v>420</v>
      </c>
      <c r="B73" s="58" t="s">
        <v>822</v>
      </c>
      <c r="C73" s="64" t="s">
        <v>428</v>
      </c>
      <c r="D73" s="47" t="s">
        <v>36</v>
      </c>
      <c r="E73" s="47" t="s">
        <v>36</v>
      </c>
      <c r="F73" s="113">
        <v>1</v>
      </c>
      <c r="G73" s="15" t="s">
        <v>36</v>
      </c>
      <c r="H73" s="15">
        <v>1858</v>
      </c>
      <c r="I73" s="15">
        <f t="shared" si="9"/>
        <v>103119</v>
      </c>
      <c r="J73" s="15">
        <f t="shared" si="10"/>
        <v>103119</v>
      </c>
      <c r="K73" s="14">
        <f t="shared" si="11"/>
        <v>103119</v>
      </c>
    </row>
    <row r="74" spans="1:11" ht="18.95" customHeight="1" x14ac:dyDescent="0.25">
      <c r="A74" s="58" t="s">
        <v>420</v>
      </c>
      <c r="B74" s="58" t="s">
        <v>822</v>
      </c>
      <c r="C74" s="64" t="s">
        <v>429</v>
      </c>
      <c r="D74" s="47" t="s">
        <v>36</v>
      </c>
      <c r="E74" s="47" t="s">
        <v>36</v>
      </c>
      <c r="F74" s="113">
        <v>1</v>
      </c>
      <c r="G74" s="15" t="s">
        <v>36</v>
      </c>
      <c r="H74" s="15">
        <v>2329</v>
      </c>
      <c r="I74" s="15">
        <f t="shared" si="9"/>
        <v>129259.5</v>
      </c>
      <c r="J74" s="15">
        <f t="shared" si="10"/>
        <v>129259.5</v>
      </c>
      <c r="K74" s="14">
        <f t="shared" si="11"/>
        <v>129259.5</v>
      </c>
    </row>
    <row r="75" spans="1:11" ht="18.95" customHeight="1" x14ac:dyDescent="0.25">
      <c r="A75" s="58" t="s">
        <v>420</v>
      </c>
      <c r="B75" s="58" t="s">
        <v>822</v>
      </c>
      <c r="C75" s="64" t="s">
        <v>430</v>
      </c>
      <c r="D75" s="47" t="s">
        <v>36</v>
      </c>
      <c r="E75" s="47" t="s">
        <v>36</v>
      </c>
      <c r="F75" s="113">
        <v>1</v>
      </c>
      <c r="G75" s="15" t="s">
        <v>36</v>
      </c>
      <c r="H75" s="15">
        <v>3682</v>
      </c>
      <c r="I75" s="15">
        <f t="shared" si="9"/>
        <v>204351</v>
      </c>
      <c r="J75" s="15">
        <f t="shared" si="10"/>
        <v>204351</v>
      </c>
      <c r="K75" s="14">
        <f t="shared" si="11"/>
        <v>204351</v>
      </c>
    </row>
    <row r="76" spans="1:11" ht="18.95" customHeight="1" x14ac:dyDescent="0.25">
      <c r="A76" s="58" t="s">
        <v>420</v>
      </c>
      <c r="B76" s="58" t="s">
        <v>822</v>
      </c>
      <c r="C76" s="64" t="s">
        <v>431</v>
      </c>
      <c r="D76" s="47" t="s">
        <v>36</v>
      </c>
      <c r="E76" s="47" t="s">
        <v>36</v>
      </c>
      <c r="F76" s="113">
        <v>1</v>
      </c>
      <c r="G76" s="15" t="s">
        <v>36</v>
      </c>
      <c r="H76" s="15">
        <v>4155</v>
      </c>
      <c r="I76" s="15">
        <f t="shared" si="9"/>
        <v>230602.5</v>
      </c>
      <c r="J76" s="15">
        <f t="shared" si="10"/>
        <v>230602.5</v>
      </c>
      <c r="K76" s="14">
        <f t="shared" si="11"/>
        <v>230602.5</v>
      </c>
    </row>
    <row r="77" spans="1:11" ht="93" customHeight="1" x14ac:dyDescent="0.2">
      <c r="A77" s="258" t="s">
        <v>0</v>
      </c>
      <c r="B77" s="258"/>
      <c r="C77" s="258"/>
      <c r="D77" s="258"/>
      <c r="E77" s="258"/>
      <c r="F77" s="258"/>
      <c r="G77" s="258"/>
      <c r="H77" s="258"/>
    </row>
  </sheetData>
  <mergeCells count="9">
    <mergeCell ref="A77:H77"/>
    <mergeCell ref="K10:K11"/>
    <mergeCell ref="A2:J2"/>
    <mergeCell ref="A10:A11"/>
    <mergeCell ref="B10:B11"/>
    <mergeCell ref="C10:C11"/>
    <mergeCell ref="D10:E10"/>
    <mergeCell ref="F10:F11"/>
    <mergeCell ref="G10:I10"/>
  </mergeCells>
  <hyperlinks>
    <hyperlink ref="M2" location="Исходный!R1C1" display="В Исходный Прайс"/>
  </hyperlinks>
  <pageMargins left="0.23622047244094491" right="0.19685039370078741" top="0.15748031496062992" bottom="0.15748031496062992" header="0.15748031496062992" footer="0.15748031496062992"/>
  <pageSetup paperSize="9" scale="56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6"/>
  <sheetViews>
    <sheetView topLeftCell="A17" zoomScaleNormal="100" workbookViewId="0">
      <selection activeCell="H17" sqref="H17"/>
    </sheetView>
  </sheetViews>
  <sheetFormatPr defaultRowHeight="10.5" x14ac:dyDescent="0.15"/>
  <cols>
    <col min="1" max="1" width="21.140625" style="1" customWidth="1"/>
    <col min="2" max="2" width="17.5703125" style="1" customWidth="1"/>
    <col min="3" max="3" width="22" style="1" customWidth="1"/>
    <col min="4" max="5" width="9" style="1" customWidth="1"/>
    <col min="6" max="6" width="8.5703125" style="1" hidden="1" customWidth="1"/>
    <col min="7" max="7" width="9.5703125" style="1" customWidth="1"/>
    <col min="8" max="8" width="13.28515625" style="4" customWidth="1"/>
    <col min="9" max="9" width="13.5703125" style="12" customWidth="1"/>
    <col min="10" max="10" width="13.5703125" style="1" customWidth="1"/>
    <col min="11" max="11" width="13.5703125" style="1" hidden="1" customWidth="1"/>
    <col min="12" max="12" width="9.140625" style="1"/>
    <col min="13" max="13" width="18.42578125" style="1" customWidth="1"/>
    <col min="14" max="16384" width="9.140625" style="1"/>
  </cols>
  <sheetData>
    <row r="1" spans="1:13" ht="4.5" customHeight="1" x14ac:dyDescent="0.15"/>
    <row r="2" spans="1:13" s="2" customFormat="1" ht="103.5" customHeight="1" x14ac:dyDescent="0.15">
      <c r="A2" s="259"/>
      <c r="B2" s="260"/>
      <c r="C2" s="260"/>
      <c r="D2" s="260"/>
      <c r="E2" s="260"/>
      <c r="F2" s="260"/>
      <c r="G2" s="260"/>
      <c r="H2" s="260"/>
      <c r="I2" s="260"/>
      <c r="J2" s="260"/>
      <c r="K2" s="89"/>
      <c r="M2" s="220" t="s">
        <v>1003</v>
      </c>
    </row>
    <row r="3" spans="1:13" s="2" customFormat="1" ht="4.5" hidden="1" customHeight="1" x14ac:dyDescent="0.15">
      <c r="A3" s="36"/>
      <c r="B3" s="37"/>
      <c r="C3" s="37"/>
      <c r="D3" s="37"/>
      <c r="E3" s="37"/>
      <c r="F3" s="37"/>
      <c r="G3" s="37"/>
      <c r="H3" s="37"/>
      <c r="I3" s="37"/>
      <c r="J3" s="37"/>
      <c r="K3" s="37"/>
    </row>
    <row r="4" spans="1:13" s="2" customFormat="1" ht="4.5" hidden="1" customHeight="1" x14ac:dyDescent="0.15">
      <c r="A4" s="36"/>
      <c r="B4" s="37"/>
      <c r="C4" s="37"/>
      <c r="D4" s="37"/>
      <c r="E4" s="37"/>
      <c r="F4" s="37"/>
      <c r="G4" s="37"/>
      <c r="H4" s="37"/>
      <c r="I4" s="37"/>
      <c r="J4" s="37"/>
      <c r="K4" s="37"/>
    </row>
    <row r="5" spans="1:13" s="2" customFormat="1" ht="4.5" hidden="1" customHeight="1" x14ac:dyDescent="0.15">
      <c r="A5" s="36"/>
      <c r="B5" s="37"/>
      <c r="C5" s="37"/>
      <c r="D5" s="37"/>
      <c r="E5" s="37"/>
      <c r="F5" s="37"/>
      <c r="G5" s="37"/>
      <c r="H5" s="37"/>
      <c r="I5" s="37"/>
      <c r="J5" s="37"/>
      <c r="K5" s="37"/>
    </row>
    <row r="6" spans="1:13" s="2" customFormat="1" ht="4.5" hidden="1" customHeight="1" x14ac:dyDescent="0.15">
      <c r="A6" s="36"/>
      <c r="B6" s="37"/>
      <c r="C6" s="37"/>
      <c r="D6" s="37"/>
      <c r="E6" s="37"/>
      <c r="F6" s="37"/>
      <c r="G6" s="37"/>
      <c r="H6" s="37"/>
      <c r="I6" s="37"/>
      <c r="J6" s="37"/>
      <c r="K6" s="37"/>
    </row>
    <row r="7" spans="1:13" s="2" customFormat="1" ht="4.5" hidden="1" customHeight="1" x14ac:dyDescent="0.15">
      <c r="A7" s="36"/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1:13" s="2" customFormat="1" ht="16.5" customHeight="1" x14ac:dyDescent="0.15">
      <c r="A8" s="11"/>
      <c r="B8" s="11"/>
      <c r="C8" s="11"/>
      <c r="D8" s="11"/>
      <c r="E8" s="11"/>
      <c r="F8" s="11"/>
      <c r="G8" s="11"/>
      <c r="H8" s="39" t="s">
        <v>22</v>
      </c>
      <c r="I8" s="40" t="s">
        <v>5</v>
      </c>
      <c r="J8" s="38" t="s">
        <v>21</v>
      </c>
      <c r="K8" s="38"/>
    </row>
    <row r="9" spans="1:13" s="2" customFormat="1" ht="16.5" customHeight="1" x14ac:dyDescent="0.15">
      <c r="A9" s="11"/>
      <c r="B9" s="11"/>
      <c r="C9" s="11"/>
      <c r="D9" s="11"/>
      <c r="E9" s="11"/>
      <c r="F9" s="11"/>
      <c r="G9" s="11"/>
      <c r="H9" s="39">
        <f>Исходный!G10</f>
        <v>50.75</v>
      </c>
      <c r="I9" s="40">
        <v>55</v>
      </c>
      <c r="J9" s="38">
        <f>Исходный!I10</f>
        <v>0</v>
      </c>
      <c r="K9" s="38"/>
    </row>
    <row r="10" spans="1:13" ht="16.5" customHeight="1" x14ac:dyDescent="0.15">
      <c r="A10" s="261" t="s">
        <v>3</v>
      </c>
      <c r="B10" s="261" t="s">
        <v>13</v>
      </c>
      <c r="C10" s="261" t="s">
        <v>4</v>
      </c>
      <c r="D10" s="261" t="s">
        <v>323</v>
      </c>
      <c r="E10" s="261"/>
      <c r="F10" s="261" t="s">
        <v>2</v>
      </c>
      <c r="G10" s="261" t="s">
        <v>324</v>
      </c>
      <c r="H10" s="261"/>
      <c r="I10" s="261"/>
      <c r="J10" s="91" t="s">
        <v>325</v>
      </c>
      <c r="K10" s="256" t="s">
        <v>6</v>
      </c>
    </row>
    <row r="11" spans="1:13" ht="16.5" customHeight="1" x14ac:dyDescent="0.15">
      <c r="A11" s="261"/>
      <c r="B11" s="261"/>
      <c r="C11" s="261"/>
      <c r="D11" s="85" t="s">
        <v>10</v>
      </c>
      <c r="E11" s="59" t="s">
        <v>11</v>
      </c>
      <c r="F11" s="261"/>
      <c r="G11" s="85" t="s">
        <v>9</v>
      </c>
      <c r="H11" s="14" t="s">
        <v>7</v>
      </c>
      <c r="I11" s="13" t="s">
        <v>8</v>
      </c>
      <c r="J11" s="85" t="s">
        <v>326</v>
      </c>
      <c r="K11" s="257"/>
    </row>
    <row r="12" spans="1:13" s="6" customFormat="1" ht="18.95" customHeight="1" x14ac:dyDescent="0.15">
      <c r="A12" s="60" t="s">
        <v>244</v>
      </c>
      <c r="B12" s="50"/>
      <c r="C12" s="107"/>
      <c r="D12" s="107"/>
      <c r="E12" s="107"/>
      <c r="F12" s="107"/>
      <c r="G12" s="107"/>
      <c r="H12" s="107"/>
      <c r="I12" s="107"/>
      <c r="J12" s="108"/>
      <c r="K12" s="60"/>
    </row>
    <row r="13" spans="1:13" ht="18.95" customHeight="1" x14ac:dyDescent="0.15">
      <c r="A13" s="58" t="s">
        <v>135</v>
      </c>
      <c r="B13" s="58" t="s">
        <v>229</v>
      </c>
      <c r="C13" s="58" t="s">
        <v>197</v>
      </c>
      <c r="D13" s="9"/>
      <c r="E13" s="9"/>
      <c r="F13" s="10">
        <v>1</v>
      </c>
      <c r="G13" s="15"/>
      <c r="H13" s="15">
        <v>252.6</v>
      </c>
      <c r="I13" s="15">
        <f t="shared" ref="I13:I25" si="0">H13*$I$9</f>
        <v>13893</v>
      </c>
      <c r="J13" s="15">
        <f>I13-I13*$J$9/100</f>
        <v>13893</v>
      </c>
      <c r="K13" s="14">
        <f>J13*F13</f>
        <v>13893</v>
      </c>
    </row>
    <row r="14" spans="1:13" ht="18.95" customHeight="1" x14ac:dyDescent="0.15">
      <c r="A14" s="58" t="s">
        <v>135</v>
      </c>
      <c r="B14" s="58" t="s">
        <v>229</v>
      </c>
      <c r="C14" s="59" t="s">
        <v>198</v>
      </c>
      <c r="D14" s="7"/>
      <c r="E14" s="7"/>
      <c r="F14" s="55">
        <v>1</v>
      </c>
      <c r="G14" s="14"/>
      <c r="H14" s="15">
        <v>306</v>
      </c>
      <c r="I14" s="15">
        <f t="shared" si="0"/>
        <v>16830</v>
      </c>
      <c r="J14" s="15">
        <f t="shared" ref="J14:J25" si="1">I14-I14*$J$9/100</f>
        <v>16830</v>
      </c>
      <c r="K14" s="14">
        <f t="shared" ref="K14:K25" si="2">J14*F14</f>
        <v>16830</v>
      </c>
    </row>
    <row r="15" spans="1:13" ht="18.95" customHeight="1" x14ac:dyDescent="0.15">
      <c r="A15" s="58" t="s">
        <v>135</v>
      </c>
      <c r="B15" s="58" t="s">
        <v>229</v>
      </c>
      <c r="C15" s="59" t="s">
        <v>199</v>
      </c>
      <c r="D15" s="7"/>
      <c r="E15" s="7"/>
      <c r="F15" s="55">
        <v>1</v>
      </c>
      <c r="G15" s="14"/>
      <c r="H15" s="15">
        <v>283.76</v>
      </c>
      <c r="I15" s="15">
        <f t="shared" si="0"/>
        <v>15606.8</v>
      </c>
      <c r="J15" s="15">
        <f t="shared" si="1"/>
        <v>15606.8</v>
      </c>
      <c r="K15" s="14">
        <f t="shared" si="2"/>
        <v>15606.8</v>
      </c>
    </row>
    <row r="16" spans="1:13" ht="18.95" customHeight="1" x14ac:dyDescent="0.15">
      <c r="A16" s="58" t="s">
        <v>135</v>
      </c>
      <c r="B16" s="58" t="s">
        <v>229</v>
      </c>
      <c r="C16" s="59" t="s">
        <v>200</v>
      </c>
      <c r="D16" s="7"/>
      <c r="E16" s="7"/>
      <c r="F16" s="55">
        <v>1</v>
      </c>
      <c r="G16" s="14"/>
      <c r="H16" s="15">
        <v>363.6</v>
      </c>
      <c r="I16" s="15">
        <f t="shared" si="0"/>
        <v>19998</v>
      </c>
      <c r="J16" s="15">
        <f t="shared" si="1"/>
        <v>19998</v>
      </c>
      <c r="K16" s="14">
        <f t="shared" si="2"/>
        <v>19998</v>
      </c>
    </row>
    <row r="17" spans="1:12" ht="18.95" customHeight="1" x14ac:dyDescent="0.15">
      <c r="A17" s="58" t="s">
        <v>135</v>
      </c>
      <c r="B17" s="58" t="s">
        <v>229</v>
      </c>
      <c r="C17" s="59" t="s">
        <v>201</v>
      </c>
      <c r="D17" s="7"/>
      <c r="E17" s="7"/>
      <c r="F17" s="55">
        <v>1</v>
      </c>
      <c r="G17" s="14"/>
      <c r="H17" s="15">
        <v>600</v>
      </c>
      <c r="I17" s="15">
        <f t="shared" si="0"/>
        <v>33000</v>
      </c>
      <c r="J17" s="15">
        <f t="shared" si="1"/>
        <v>33000</v>
      </c>
      <c r="K17" s="14">
        <f t="shared" si="2"/>
        <v>33000</v>
      </c>
    </row>
    <row r="18" spans="1:12" ht="18.95" customHeight="1" x14ac:dyDescent="0.15">
      <c r="A18" s="58" t="s">
        <v>135</v>
      </c>
      <c r="B18" s="58" t="s">
        <v>229</v>
      </c>
      <c r="C18" s="5" t="s">
        <v>202</v>
      </c>
      <c r="D18" s="3"/>
      <c r="E18" s="3"/>
      <c r="F18" s="5">
        <v>1</v>
      </c>
      <c r="G18" s="41"/>
      <c r="H18" s="15">
        <v>364</v>
      </c>
      <c r="I18" s="15">
        <f t="shared" si="0"/>
        <v>20020</v>
      </c>
      <c r="J18" s="15">
        <f t="shared" si="1"/>
        <v>20020</v>
      </c>
      <c r="K18" s="14">
        <f t="shared" si="2"/>
        <v>20020</v>
      </c>
      <c r="L18" s="4"/>
    </row>
    <row r="19" spans="1:12" ht="18.95" customHeight="1" x14ac:dyDescent="0.15">
      <c r="A19" s="58" t="s">
        <v>135</v>
      </c>
      <c r="B19" s="58" t="s">
        <v>229</v>
      </c>
      <c r="C19" s="5" t="s">
        <v>203</v>
      </c>
      <c r="D19" s="3"/>
      <c r="E19" s="3"/>
      <c r="F19" s="5">
        <v>1</v>
      </c>
      <c r="G19" s="41"/>
      <c r="H19" s="15">
        <v>580</v>
      </c>
      <c r="I19" s="15">
        <f t="shared" si="0"/>
        <v>31900</v>
      </c>
      <c r="J19" s="15">
        <f t="shared" si="1"/>
        <v>31900</v>
      </c>
      <c r="K19" s="14">
        <f t="shared" si="2"/>
        <v>31900</v>
      </c>
      <c r="L19" s="4"/>
    </row>
    <row r="20" spans="1:12" ht="18.95" customHeight="1" x14ac:dyDescent="0.15">
      <c r="A20" s="58" t="s">
        <v>135</v>
      </c>
      <c r="B20" s="58" t="s">
        <v>229</v>
      </c>
      <c r="C20" s="5" t="s">
        <v>204</v>
      </c>
      <c r="D20" s="3"/>
      <c r="E20" s="3"/>
      <c r="F20" s="5">
        <v>1</v>
      </c>
      <c r="G20" s="41"/>
      <c r="H20" s="15">
        <v>676</v>
      </c>
      <c r="I20" s="15">
        <f t="shared" si="0"/>
        <v>37180</v>
      </c>
      <c r="J20" s="15">
        <f t="shared" si="1"/>
        <v>37180</v>
      </c>
      <c r="K20" s="14">
        <f t="shared" si="2"/>
        <v>37180</v>
      </c>
      <c r="L20" s="4"/>
    </row>
    <row r="21" spans="1:12" ht="18.95" customHeight="1" x14ac:dyDescent="0.15">
      <c r="A21" s="58" t="s">
        <v>135</v>
      </c>
      <c r="B21" s="58" t="s">
        <v>229</v>
      </c>
      <c r="C21" s="5" t="s">
        <v>205</v>
      </c>
      <c r="D21" s="3"/>
      <c r="E21" s="3"/>
      <c r="F21" s="5">
        <v>1</v>
      </c>
      <c r="G21" s="41"/>
      <c r="H21" s="15">
        <v>1026</v>
      </c>
      <c r="I21" s="15">
        <f t="shared" si="0"/>
        <v>56430</v>
      </c>
      <c r="J21" s="15">
        <f t="shared" si="1"/>
        <v>56430</v>
      </c>
      <c r="K21" s="14">
        <f t="shared" si="2"/>
        <v>56430</v>
      </c>
      <c r="L21" s="4"/>
    </row>
    <row r="22" spans="1:12" ht="18.75" customHeight="1" x14ac:dyDescent="0.15">
      <c r="A22" s="58" t="s">
        <v>135</v>
      </c>
      <c r="B22" s="58" t="s">
        <v>229</v>
      </c>
      <c r="C22" s="5" t="s">
        <v>206</v>
      </c>
      <c r="D22" s="3"/>
      <c r="E22" s="3"/>
      <c r="F22" s="5">
        <v>1</v>
      </c>
      <c r="G22" s="41"/>
      <c r="H22" s="15">
        <v>1227</v>
      </c>
      <c r="I22" s="15">
        <f t="shared" si="0"/>
        <v>67485</v>
      </c>
      <c r="J22" s="15">
        <f t="shared" si="1"/>
        <v>67485</v>
      </c>
      <c r="K22" s="14">
        <f t="shared" si="2"/>
        <v>67485</v>
      </c>
      <c r="L22" s="4"/>
    </row>
    <row r="23" spans="1:12" ht="18.95" customHeight="1" x14ac:dyDescent="0.15">
      <c r="A23" s="58" t="s">
        <v>135</v>
      </c>
      <c r="B23" s="58" t="s">
        <v>229</v>
      </c>
      <c r="C23" s="5" t="s">
        <v>207</v>
      </c>
      <c r="D23" s="3"/>
      <c r="E23" s="3"/>
      <c r="F23" s="5">
        <v>1</v>
      </c>
      <c r="G23" s="41"/>
      <c r="H23" s="15">
        <v>1403</v>
      </c>
      <c r="I23" s="15">
        <f t="shared" si="0"/>
        <v>77165</v>
      </c>
      <c r="J23" s="15">
        <f t="shared" si="1"/>
        <v>77165</v>
      </c>
      <c r="K23" s="14">
        <f t="shared" si="2"/>
        <v>77165</v>
      </c>
      <c r="L23" s="4"/>
    </row>
    <row r="24" spans="1:12" ht="18.95" customHeight="1" x14ac:dyDescent="0.15">
      <c r="A24" s="58" t="s">
        <v>135</v>
      </c>
      <c r="B24" s="58" t="s">
        <v>229</v>
      </c>
      <c r="C24" s="5" t="s">
        <v>208</v>
      </c>
      <c r="D24" s="3"/>
      <c r="E24" s="3"/>
      <c r="F24" s="5">
        <v>1</v>
      </c>
      <c r="G24" s="41"/>
      <c r="H24" s="15">
        <v>1951</v>
      </c>
      <c r="I24" s="15">
        <f t="shared" si="0"/>
        <v>107305</v>
      </c>
      <c r="J24" s="15">
        <f t="shared" si="1"/>
        <v>107305</v>
      </c>
      <c r="K24" s="14">
        <f t="shared" si="2"/>
        <v>107305</v>
      </c>
      <c r="L24" s="4"/>
    </row>
    <row r="25" spans="1:12" ht="18.95" customHeight="1" x14ac:dyDescent="0.15">
      <c r="A25" s="58" t="s">
        <v>135</v>
      </c>
      <c r="B25" s="58" t="s">
        <v>229</v>
      </c>
      <c r="C25" s="5" t="s">
        <v>209</v>
      </c>
      <c r="D25" s="3"/>
      <c r="E25" s="3"/>
      <c r="F25" s="5">
        <v>1</v>
      </c>
      <c r="G25" s="41"/>
      <c r="H25" s="15">
        <v>2192</v>
      </c>
      <c r="I25" s="15">
        <f t="shared" si="0"/>
        <v>120560</v>
      </c>
      <c r="J25" s="15">
        <f t="shared" si="1"/>
        <v>120560</v>
      </c>
      <c r="K25" s="14">
        <f t="shared" si="2"/>
        <v>120560</v>
      </c>
      <c r="L25" s="4"/>
    </row>
    <row r="26" spans="1:12" ht="91.5" customHeight="1" x14ac:dyDescent="0.2">
      <c r="A26" s="258" t="s">
        <v>0</v>
      </c>
      <c r="B26" s="258"/>
      <c r="C26" s="258"/>
      <c r="D26" s="258"/>
      <c r="E26" s="258"/>
      <c r="F26" s="258"/>
      <c r="G26" s="258"/>
      <c r="H26" s="258"/>
    </row>
  </sheetData>
  <mergeCells count="9">
    <mergeCell ref="K10:K11"/>
    <mergeCell ref="A26:H26"/>
    <mergeCell ref="A2:J2"/>
    <mergeCell ref="A10:A11"/>
    <mergeCell ref="B10:B11"/>
    <mergeCell ref="C10:C11"/>
    <mergeCell ref="D10:E10"/>
    <mergeCell ref="F10:F11"/>
    <mergeCell ref="G10:I10"/>
  </mergeCells>
  <hyperlinks>
    <hyperlink ref="M2" location="Исходный!R1C1" display="В Исходный Прайс"/>
  </hyperlinks>
  <pageMargins left="0.25" right="0.25" top="0.75" bottom="0.75" header="0.3" footer="0.3"/>
  <pageSetup paperSize="9" scale="64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7"/>
  <sheetViews>
    <sheetView topLeftCell="A2" zoomScaleNormal="100" workbookViewId="0">
      <selection activeCell="M2" sqref="M2"/>
    </sheetView>
  </sheetViews>
  <sheetFormatPr defaultRowHeight="15" x14ac:dyDescent="0.15"/>
  <cols>
    <col min="1" max="1" width="30" style="1" customWidth="1"/>
    <col min="2" max="2" width="16.42578125" style="1" customWidth="1"/>
    <col min="3" max="3" width="29.5703125" style="1" customWidth="1"/>
    <col min="4" max="4" width="11.140625" style="1" customWidth="1"/>
    <col min="5" max="5" width="10.7109375" style="1" customWidth="1"/>
    <col min="6" max="6" width="8.5703125" style="1" hidden="1" customWidth="1"/>
    <col min="7" max="7" width="13.5703125" style="1" customWidth="1"/>
    <col min="8" max="8" width="13.5703125" style="4" customWidth="1"/>
    <col min="9" max="9" width="13.5703125" style="12" customWidth="1"/>
    <col min="10" max="10" width="13.5703125" style="1" customWidth="1"/>
    <col min="11" max="11" width="13.5703125" style="1" hidden="1" customWidth="1"/>
    <col min="12" max="12" width="9.140625" style="116"/>
    <col min="13" max="13" width="18.42578125" style="1" customWidth="1"/>
    <col min="14" max="16384" width="9.140625" style="1"/>
  </cols>
  <sheetData>
    <row r="1" spans="1:13" ht="4.5" hidden="1" customHeight="1" x14ac:dyDescent="0.15"/>
    <row r="2" spans="1:13" s="2" customFormat="1" ht="105.75" customHeight="1" x14ac:dyDescent="0.15">
      <c r="A2" s="259"/>
      <c r="B2" s="260"/>
      <c r="C2" s="260"/>
      <c r="D2" s="260"/>
      <c r="E2" s="260"/>
      <c r="F2" s="260"/>
      <c r="G2" s="260"/>
      <c r="H2" s="260"/>
      <c r="I2" s="260"/>
      <c r="J2" s="260"/>
      <c r="K2" s="89"/>
      <c r="L2" s="131"/>
      <c r="M2" s="220" t="s">
        <v>1003</v>
      </c>
    </row>
    <row r="3" spans="1:13" s="2" customFormat="1" ht="4.5" hidden="1" customHeight="1" x14ac:dyDescent="0.15">
      <c r="A3" s="36"/>
      <c r="B3" s="37"/>
      <c r="C3" s="37"/>
      <c r="D3" s="37"/>
      <c r="E3" s="37"/>
      <c r="F3" s="37"/>
      <c r="G3" s="37"/>
      <c r="H3" s="37"/>
      <c r="I3" s="37"/>
      <c r="J3" s="37"/>
      <c r="K3" s="37"/>
      <c r="L3" s="131"/>
    </row>
    <row r="4" spans="1:13" s="2" customFormat="1" ht="4.5" hidden="1" customHeight="1" x14ac:dyDescent="0.15">
      <c r="A4" s="36"/>
      <c r="B4" s="37"/>
      <c r="C4" s="37"/>
      <c r="D4" s="37"/>
      <c r="E4" s="37"/>
      <c r="F4" s="37"/>
      <c r="G4" s="37"/>
      <c r="H4" s="37"/>
      <c r="I4" s="37"/>
      <c r="J4" s="37"/>
      <c r="K4" s="37"/>
      <c r="L4" s="131"/>
    </row>
    <row r="5" spans="1:13" s="2" customFormat="1" ht="4.5" hidden="1" customHeight="1" x14ac:dyDescent="0.15">
      <c r="A5" s="36"/>
      <c r="B5" s="37"/>
      <c r="C5" s="37"/>
      <c r="D5" s="37"/>
      <c r="E5" s="37"/>
      <c r="F5" s="37"/>
      <c r="G5" s="37"/>
      <c r="H5" s="37"/>
      <c r="I5" s="37"/>
      <c r="J5" s="37"/>
      <c r="K5" s="37"/>
      <c r="L5" s="131"/>
    </row>
    <row r="6" spans="1:13" s="2" customFormat="1" ht="4.5" hidden="1" customHeight="1" x14ac:dyDescent="0.15">
      <c r="A6" s="36"/>
      <c r="B6" s="37"/>
      <c r="C6" s="37"/>
      <c r="D6" s="37"/>
      <c r="E6" s="37"/>
      <c r="F6" s="37"/>
      <c r="G6" s="37"/>
      <c r="H6" s="37"/>
      <c r="I6" s="37"/>
      <c r="J6" s="37"/>
      <c r="K6" s="37"/>
      <c r="L6" s="131"/>
    </row>
    <row r="7" spans="1:13" s="2" customFormat="1" ht="4.5" hidden="1" customHeight="1" x14ac:dyDescent="0.15">
      <c r="A7" s="36"/>
      <c r="B7" s="37"/>
      <c r="C7" s="37"/>
      <c r="D7" s="37"/>
      <c r="E7" s="37"/>
      <c r="F7" s="37"/>
      <c r="G7" s="37"/>
      <c r="H7" s="37"/>
      <c r="I7" s="37"/>
      <c r="J7" s="37"/>
      <c r="K7" s="37"/>
      <c r="L7" s="131"/>
    </row>
    <row r="8" spans="1:13" s="2" customFormat="1" ht="16.5" customHeight="1" x14ac:dyDescent="0.15">
      <c r="A8" s="11"/>
      <c r="B8" s="11"/>
      <c r="C8" s="11"/>
      <c r="D8" s="11"/>
      <c r="E8" s="11"/>
      <c r="F8" s="11"/>
      <c r="G8" s="11"/>
      <c r="H8" s="39" t="s">
        <v>22</v>
      </c>
      <c r="I8" s="40" t="s">
        <v>5</v>
      </c>
      <c r="J8" s="38" t="s">
        <v>21</v>
      </c>
      <c r="K8" s="38"/>
      <c r="L8" s="131"/>
    </row>
    <row r="9" spans="1:13" s="2" customFormat="1" ht="16.5" customHeight="1" x14ac:dyDescent="0.15">
      <c r="A9" s="11"/>
      <c r="B9" s="11"/>
      <c r="C9" s="11"/>
      <c r="D9" s="11"/>
      <c r="E9" s="11"/>
      <c r="F9" s="11"/>
      <c r="G9" s="11"/>
      <c r="H9" s="39">
        <f>Исходный!G10</f>
        <v>50.75</v>
      </c>
      <c r="I9" s="40">
        <f>Исходный!H10</f>
        <v>56.9</v>
      </c>
      <c r="J9" s="38">
        <f>Исходный!I10</f>
        <v>0</v>
      </c>
      <c r="K9" s="38"/>
      <c r="L9" s="131"/>
    </row>
    <row r="10" spans="1:13" ht="16.5" customHeight="1" x14ac:dyDescent="0.15">
      <c r="A10" s="261" t="s">
        <v>3</v>
      </c>
      <c r="B10" s="261" t="s">
        <v>13</v>
      </c>
      <c r="C10" s="261" t="s">
        <v>4</v>
      </c>
      <c r="D10" s="261" t="s">
        <v>323</v>
      </c>
      <c r="E10" s="261"/>
      <c r="F10" s="261" t="s">
        <v>2</v>
      </c>
      <c r="G10" s="261" t="s">
        <v>324</v>
      </c>
      <c r="H10" s="261"/>
      <c r="I10" s="261"/>
      <c r="J10" s="91" t="s">
        <v>325</v>
      </c>
      <c r="K10" s="256" t="s">
        <v>6</v>
      </c>
    </row>
    <row r="11" spans="1:13" ht="16.5" customHeight="1" x14ac:dyDescent="0.15">
      <c r="A11" s="261"/>
      <c r="B11" s="261"/>
      <c r="C11" s="261"/>
      <c r="D11" s="129" t="s">
        <v>10</v>
      </c>
      <c r="E11" s="59" t="s">
        <v>11</v>
      </c>
      <c r="F11" s="261"/>
      <c r="G11" s="129" t="s">
        <v>9</v>
      </c>
      <c r="H11" s="14" t="s">
        <v>7</v>
      </c>
      <c r="I11" s="13" t="s">
        <v>8</v>
      </c>
      <c r="J11" s="129" t="s">
        <v>326</v>
      </c>
      <c r="K11" s="257"/>
    </row>
    <row r="12" spans="1:13" s="6" customFormat="1" ht="18.95" customHeight="1" x14ac:dyDescent="0.25">
      <c r="A12" s="60" t="s">
        <v>14</v>
      </c>
      <c r="B12" s="60"/>
      <c r="C12" s="98" t="s">
        <v>604</v>
      </c>
      <c r="D12" s="99"/>
      <c r="E12" s="99"/>
      <c r="F12" s="99"/>
      <c r="G12" s="99"/>
      <c r="H12" s="99"/>
      <c r="I12" s="99"/>
      <c r="J12" s="100"/>
      <c r="K12" s="95"/>
      <c r="L12" s="132"/>
    </row>
    <row r="13" spans="1:13" ht="18.95" customHeight="1" x14ac:dyDescent="0.25">
      <c r="A13" s="58" t="s">
        <v>604</v>
      </c>
      <c r="B13" s="60" t="s">
        <v>230</v>
      </c>
      <c r="C13" s="64" t="s">
        <v>606</v>
      </c>
      <c r="D13" s="47"/>
      <c r="E13" s="47"/>
      <c r="F13" s="128"/>
      <c r="G13" s="15"/>
      <c r="H13" s="134">
        <v>349</v>
      </c>
      <c r="I13" s="15">
        <f>H13*$I$9</f>
        <v>19858.099999999999</v>
      </c>
      <c r="J13" s="15">
        <f>I13-I13*$J$9/100</f>
        <v>19858.099999999999</v>
      </c>
      <c r="K13" s="14">
        <f>J13*F13</f>
        <v>0</v>
      </c>
    </row>
    <row r="14" spans="1:13" ht="18.95" customHeight="1" x14ac:dyDescent="0.25">
      <c r="A14" s="58" t="s">
        <v>604</v>
      </c>
      <c r="B14" s="60" t="s">
        <v>230</v>
      </c>
      <c r="C14" s="64" t="s">
        <v>607</v>
      </c>
      <c r="D14" s="47"/>
      <c r="E14" s="47"/>
      <c r="F14" s="129"/>
      <c r="G14" s="14"/>
      <c r="H14" s="134">
        <v>442</v>
      </c>
      <c r="I14" s="15">
        <f>H14*$I$9</f>
        <v>25149.8</v>
      </c>
      <c r="J14" s="15">
        <f>I14-I14*$J$9/100</f>
        <v>25149.8</v>
      </c>
      <c r="K14" s="14">
        <f t="shared" ref="K14:K74" si="0">J14*F14</f>
        <v>0</v>
      </c>
    </row>
    <row r="15" spans="1:13" ht="18.95" customHeight="1" x14ac:dyDescent="0.25">
      <c r="A15" s="58" t="s">
        <v>604</v>
      </c>
      <c r="B15" s="60" t="s">
        <v>230</v>
      </c>
      <c r="C15" s="64" t="s">
        <v>608</v>
      </c>
      <c r="D15" s="47"/>
      <c r="E15" s="47"/>
      <c r="F15" s="129"/>
      <c r="G15" s="14"/>
      <c r="H15" s="134">
        <v>567</v>
      </c>
      <c r="I15" s="15">
        <f>H15*$I$9</f>
        <v>32262.3</v>
      </c>
      <c r="J15" s="15">
        <f>I15-I15*$J$9/100</f>
        <v>32262.3</v>
      </c>
      <c r="K15" s="14">
        <f t="shared" si="0"/>
        <v>0</v>
      </c>
    </row>
    <row r="16" spans="1:13" ht="18.95" customHeight="1" x14ac:dyDescent="0.25">
      <c r="A16" s="58" t="s">
        <v>604</v>
      </c>
      <c r="B16" s="60" t="s">
        <v>230</v>
      </c>
      <c r="C16" s="64" t="s">
        <v>609</v>
      </c>
      <c r="D16" s="47"/>
      <c r="E16" s="47"/>
      <c r="F16" s="129"/>
      <c r="G16" s="14"/>
      <c r="H16" s="134">
        <v>719</v>
      </c>
      <c r="I16" s="15">
        <f>H16*$I$9</f>
        <v>40911.1</v>
      </c>
      <c r="J16" s="15">
        <f>I16-I16*$J$9/100</f>
        <v>40911.1</v>
      </c>
      <c r="K16" s="14">
        <f t="shared" si="0"/>
        <v>0</v>
      </c>
    </row>
    <row r="17" spans="1:12" s="6" customFormat="1" ht="18.95" customHeight="1" x14ac:dyDescent="0.25">
      <c r="A17" s="60" t="s">
        <v>14</v>
      </c>
      <c r="B17" s="60"/>
      <c r="C17" s="98" t="s">
        <v>720</v>
      </c>
      <c r="D17" s="99"/>
      <c r="E17" s="99"/>
      <c r="F17" s="99"/>
      <c r="G17" s="99"/>
      <c r="H17" s="99"/>
      <c r="I17" s="99"/>
      <c r="J17" s="15"/>
      <c r="K17" s="14">
        <f t="shared" si="0"/>
        <v>0</v>
      </c>
      <c r="L17" s="132"/>
    </row>
    <row r="18" spans="1:12" ht="18.95" customHeight="1" x14ac:dyDescent="0.25">
      <c r="A18" s="58" t="s">
        <v>726</v>
      </c>
      <c r="B18" s="60" t="s">
        <v>230</v>
      </c>
      <c r="C18" s="64" t="s">
        <v>611</v>
      </c>
      <c r="D18" s="47"/>
      <c r="E18" s="47"/>
      <c r="F18" s="129"/>
      <c r="G18" s="14"/>
      <c r="H18" s="14">
        <v>717.6</v>
      </c>
      <c r="I18" s="15">
        <f>H18*$I$9</f>
        <v>40831.440000000002</v>
      </c>
      <c r="J18" s="15">
        <f>I18-I18*$J$9/100</f>
        <v>40831.440000000002</v>
      </c>
      <c r="K18" s="14">
        <f t="shared" si="0"/>
        <v>0</v>
      </c>
    </row>
    <row r="19" spans="1:12" ht="18.95" customHeight="1" x14ac:dyDescent="0.25">
      <c r="A19" s="58" t="s">
        <v>726</v>
      </c>
      <c r="B19" s="60" t="s">
        <v>230</v>
      </c>
      <c r="C19" s="64" t="s">
        <v>612</v>
      </c>
      <c r="D19" s="47"/>
      <c r="E19" s="47"/>
      <c r="F19" s="129"/>
      <c r="G19" s="14"/>
      <c r="H19" s="14">
        <v>871</v>
      </c>
      <c r="I19" s="15">
        <f>H19*$I$9</f>
        <v>49559.9</v>
      </c>
      <c r="J19" s="15">
        <f>I19-I19*$J$9/100</f>
        <v>49559.9</v>
      </c>
      <c r="K19" s="14">
        <f t="shared" si="0"/>
        <v>0</v>
      </c>
    </row>
    <row r="20" spans="1:12" ht="18.95" customHeight="1" x14ac:dyDescent="0.25">
      <c r="A20" s="58" t="s">
        <v>726</v>
      </c>
      <c r="B20" s="60" t="s">
        <v>230</v>
      </c>
      <c r="C20" s="64" t="s">
        <v>613</v>
      </c>
      <c r="D20" s="47"/>
      <c r="E20" s="47"/>
      <c r="F20" s="129"/>
      <c r="G20" s="14"/>
      <c r="H20" s="14">
        <v>1111</v>
      </c>
      <c r="I20" s="15">
        <f>H20*$I$9</f>
        <v>63215.9</v>
      </c>
      <c r="J20" s="15">
        <f>I20-I20*$J$9/100</f>
        <v>63215.9</v>
      </c>
      <c r="K20" s="14">
        <f t="shared" si="0"/>
        <v>0</v>
      </c>
    </row>
    <row r="21" spans="1:12" ht="18.95" customHeight="1" x14ac:dyDescent="0.25">
      <c r="A21" s="58" t="s">
        <v>726</v>
      </c>
      <c r="B21" s="60" t="s">
        <v>230</v>
      </c>
      <c r="C21" s="64" t="s">
        <v>614</v>
      </c>
      <c r="D21" s="47"/>
      <c r="E21" s="47"/>
      <c r="F21" s="129"/>
      <c r="G21" s="14"/>
      <c r="H21" s="14">
        <v>1362</v>
      </c>
      <c r="I21" s="15">
        <f>H21*$I$9</f>
        <v>77497.8</v>
      </c>
      <c r="J21" s="15">
        <f>I21-I21*$J$9/100</f>
        <v>77497.8</v>
      </c>
      <c r="K21" s="14">
        <f t="shared" si="0"/>
        <v>0</v>
      </c>
    </row>
    <row r="22" spans="1:12" s="6" customFormat="1" ht="18.95" customHeight="1" x14ac:dyDescent="0.25">
      <c r="A22" s="60" t="s">
        <v>14</v>
      </c>
      <c r="B22" s="60"/>
      <c r="C22" s="98" t="s">
        <v>721</v>
      </c>
      <c r="D22" s="99"/>
      <c r="E22" s="99"/>
      <c r="F22" s="99"/>
      <c r="G22" s="99"/>
      <c r="H22" s="99"/>
      <c r="I22" s="99"/>
      <c r="J22" s="15"/>
      <c r="K22" s="14">
        <f t="shared" si="0"/>
        <v>0</v>
      </c>
      <c r="L22" s="132"/>
    </row>
    <row r="23" spans="1:12" ht="18.95" customHeight="1" x14ac:dyDescent="0.25">
      <c r="A23" s="58" t="s">
        <v>727</v>
      </c>
      <c r="B23" s="60" t="s">
        <v>230</v>
      </c>
      <c r="C23" s="64" t="s">
        <v>615</v>
      </c>
      <c r="D23" s="47"/>
      <c r="E23" s="47"/>
      <c r="F23" s="5"/>
      <c r="G23" s="41"/>
      <c r="H23" s="41">
        <v>690</v>
      </c>
      <c r="I23" s="15">
        <f>H23*$I$9</f>
        <v>39261</v>
      </c>
      <c r="J23" s="15">
        <f>I23-I23*$J$9/100</f>
        <v>39261</v>
      </c>
      <c r="K23" s="14">
        <f>J23*F23</f>
        <v>0</v>
      </c>
      <c r="L23" s="133"/>
    </row>
    <row r="24" spans="1:12" ht="18.95" customHeight="1" x14ac:dyDescent="0.25">
      <c r="A24" s="58" t="s">
        <v>727</v>
      </c>
      <c r="B24" s="60" t="s">
        <v>230</v>
      </c>
      <c r="C24" s="64" t="s">
        <v>723</v>
      </c>
      <c r="D24" s="47"/>
      <c r="E24" s="47"/>
      <c r="F24" s="5"/>
      <c r="G24" s="41"/>
      <c r="H24" s="41">
        <v>848</v>
      </c>
      <c r="I24" s="15">
        <f>H24*$I$9</f>
        <v>48251.199999999997</v>
      </c>
      <c r="J24" s="15">
        <f>I24-I24*$J$9/100</f>
        <v>48251.199999999997</v>
      </c>
      <c r="K24" s="14">
        <f>J24*F24</f>
        <v>0</v>
      </c>
      <c r="L24" s="133"/>
    </row>
    <row r="25" spans="1:12" ht="18.95" customHeight="1" x14ac:dyDescent="0.25">
      <c r="A25" s="58" t="s">
        <v>727</v>
      </c>
      <c r="B25" s="60" t="s">
        <v>230</v>
      </c>
      <c r="C25" s="64" t="s">
        <v>724</v>
      </c>
      <c r="D25" s="47"/>
      <c r="E25" s="47"/>
      <c r="F25" s="5"/>
      <c r="G25" s="41"/>
      <c r="H25" s="41">
        <v>1082</v>
      </c>
      <c r="I25" s="15">
        <f>H25*$I$9</f>
        <v>61565.799999999996</v>
      </c>
      <c r="J25" s="15">
        <f>I25-I25*$J$9/100</f>
        <v>61565.799999999996</v>
      </c>
      <c r="K25" s="14">
        <f>J25*F25</f>
        <v>0</v>
      </c>
      <c r="L25" s="133"/>
    </row>
    <row r="26" spans="1:12" ht="18.95" customHeight="1" x14ac:dyDescent="0.25">
      <c r="A26" s="58" t="s">
        <v>727</v>
      </c>
      <c r="B26" s="60" t="s">
        <v>230</v>
      </c>
      <c r="C26" s="64" t="s">
        <v>725</v>
      </c>
      <c r="D26" s="47"/>
      <c r="E26" s="47"/>
      <c r="F26" s="5"/>
      <c r="G26" s="41"/>
      <c r="H26" s="41">
        <v>1360</v>
      </c>
      <c r="I26" s="15">
        <f>H26*$I$9</f>
        <v>77384</v>
      </c>
      <c r="J26" s="15">
        <f>I26-I26*$J$9/100</f>
        <v>77384</v>
      </c>
      <c r="K26" s="14">
        <f>J26*F26</f>
        <v>0</v>
      </c>
      <c r="L26" s="133"/>
    </row>
    <row r="27" spans="1:12" ht="18.95" customHeight="1" x14ac:dyDescent="0.15">
      <c r="A27" s="60" t="s">
        <v>14</v>
      </c>
      <c r="B27" s="60"/>
      <c r="C27" s="101" t="s">
        <v>605</v>
      </c>
      <c r="D27" s="102"/>
      <c r="E27" s="102"/>
      <c r="F27" s="102"/>
      <c r="G27" s="102"/>
      <c r="H27" s="102"/>
      <c r="I27" s="102"/>
      <c r="J27" s="15"/>
      <c r="K27" s="14">
        <f t="shared" si="0"/>
        <v>0</v>
      </c>
    </row>
    <row r="28" spans="1:12" ht="18.95" customHeight="1" x14ac:dyDescent="0.25">
      <c r="A28" s="59" t="s">
        <v>610</v>
      </c>
      <c r="B28" s="60" t="s">
        <v>230</v>
      </c>
      <c r="C28" s="64" t="s">
        <v>620</v>
      </c>
      <c r="D28" s="47"/>
      <c r="E28" s="47"/>
      <c r="F28" s="5"/>
      <c r="G28" s="41"/>
      <c r="H28" s="41">
        <v>238</v>
      </c>
      <c r="I28" s="15">
        <f>H28*$I$9</f>
        <v>13542.199999999999</v>
      </c>
      <c r="J28" s="15">
        <f>I28-I28*$J$9/100</f>
        <v>13542.199999999999</v>
      </c>
      <c r="K28" s="14">
        <f t="shared" si="0"/>
        <v>0</v>
      </c>
      <c r="L28" s="133"/>
    </row>
    <row r="29" spans="1:12" ht="18.95" customHeight="1" x14ac:dyDescent="0.25">
      <c r="A29" s="59" t="s">
        <v>610</v>
      </c>
      <c r="B29" s="60" t="s">
        <v>230</v>
      </c>
      <c r="C29" s="64" t="s">
        <v>621</v>
      </c>
      <c r="D29" s="47"/>
      <c r="E29" s="47"/>
      <c r="F29" s="5"/>
      <c r="G29" s="41"/>
      <c r="H29" s="41">
        <v>270</v>
      </c>
      <c r="I29" s="15">
        <f>H29*$I$9</f>
        <v>15363</v>
      </c>
      <c r="J29" s="15">
        <f>I29-I29*$J$9/100</f>
        <v>15363</v>
      </c>
      <c r="K29" s="14">
        <f t="shared" si="0"/>
        <v>0</v>
      </c>
      <c r="L29" s="133"/>
    </row>
    <row r="30" spans="1:12" ht="18.95" customHeight="1" x14ac:dyDescent="0.25">
      <c r="A30" s="59" t="s">
        <v>610</v>
      </c>
      <c r="B30" s="60" t="s">
        <v>230</v>
      </c>
      <c r="C30" s="64" t="s">
        <v>622</v>
      </c>
      <c r="D30" s="47"/>
      <c r="E30" s="47"/>
      <c r="F30" s="5"/>
      <c r="G30" s="41"/>
      <c r="H30" s="41">
        <v>345</v>
      </c>
      <c r="I30" s="15">
        <f>H30*$I$9</f>
        <v>19630.5</v>
      </c>
      <c r="J30" s="15">
        <f>I30-I30*$J$9/100</f>
        <v>19630.5</v>
      </c>
      <c r="K30" s="14">
        <f t="shared" si="0"/>
        <v>0</v>
      </c>
      <c r="L30" s="133"/>
    </row>
    <row r="31" spans="1:12" ht="18.75" customHeight="1" x14ac:dyDescent="0.25">
      <c r="A31" s="59" t="s">
        <v>610</v>
      </c>
      <c r="B31" s="60" t="s">
        <v>230</v>
      </c>
      <c r="C31" s="64" t="s">
        <v>623</v>
      </c>
      <c r="D31" s="47"/>
      <c r="E31" s="47"/>
      <c r="F31" s="5"/>
      <c r="G31" s="41"/>
      <c r="H31" s="41">
        <v>420</v>
      </c>
      <c r="I31" s="15">
        <f>H31*$I$9</f>
        <v>23898</v>
      </c>
      <c r="J31" s="15">
        <f>I31-I31*$J$9/100</f>
        <v>23898</v>
      </c>
      <c r="K31" s="14">
        <f t="shared" si="0"/>
        <v>0</v>
      </c>
      <c r="L31" s="133"/>
    </row>
    <row r="32" spans="1:12" ht="18.95" customHeight="1" x14ac:dyDescent="0.25">
      <c r="A32" s="60" t="s">
        <v>14</v>
      </c>
      <c r="B32" s="60"/>
      <c r="C32" s="98" t="s">
        <v>619</v>
      </c>
      <c r="D32" s="99"/>
      <c r="E32" s="99"/>
      <c r="F32" s="99"/>
      <c r="G32" s="99"/>
      <c r="H32" s="99"/>
      <c r="I32" s="99"/>
      <c r="J32" s="15"/>
      <c r="K32" s="14">
        <f t="shared" si="0"/>
        <v>0</v>
      </c>
    </row>
    <row r="33" spans="1:12" ht="18.95" customHeight="1" x14ac:dyDescent="0.25">
      <c r="A33" s="59" t="s">
        <v>610</v>
      </c>
      <c r="B33" s="60" t="s">
        <v>230</v>
      </c>
      <c r="C33" s="64" t="s">
        <v>624</v>
      </c>
      <c r="D33" s="47"/>
      <c r="E33" s="47"/>
      <c r="F33" s="5"/>
      <c r="G33" s="41"/>
      <c r="H33" s="41">
        <v>293</v>
      </c>
      <c r="I33" s="15">
        <f>H33*$I$9</f>
        <v>16671.7</v>
      </c>
      <c r="J33" s="15">
        <f>I33-I33*$J$9/100</f>
        <v>16671.7</v>
      </c>
      <c r="K33" s="14">
        <f t="shared" si="0"/>
        <v>0</v>
      </c>
      <c r="L33" s="133"/>
    </row>
    <row r="34" spans="1:12" ht="18.95" customHeight="1" x14ac:dyDescent="0.25">
      <c r="A34" s="59" t="s">
        <v>610</v>
      </c>
      <c r="B34" s="60" t="s">
        <v>230</v>
      </c>
      <c r="C34" s="64" t="s">
        <v>625</v>
      </c>
      <c r="D34" s="47"/>
      <c r="E34" s="47"/>
      <c r="F34" s="5"/>
      <c r="G34" s="41"/>
      <c r="H34" s="41">
        <v>340</v>
      </c>
      <c r="I34" s="15">
        <f>H34*$I$9</f>
        <v>19346</v>
      </c>
      <c r="J34" s="15">
        <f>I34-I34*$J$9/100</f>
        <v>19346</v>
      </c>
      <c r="K34" s="14">
        <f t="shared" si="0"/>
        <v>0</v>
      </c>
      <c r="L34" s="133"/>
    </row>
    <row r="35" spans="1:12" ht="18.95" customHeight="1" x14ac:dyDescent="0.25">
      <c r="A35" s="59" t="s">
        <v>610</v>
      </c>
      <c r="B35" s="60" t="s">
        <v>230</v>
      </c>
      <c r="C35" s="64" t="s">
        <v>626</v>
      </c>
      <c r="D35" s="47"/>
      <c r="E35" s="47"/>
      <c r="F35" s="5"/>
      <c r="G35" s="41"/>
      <c r="H35" s="41">
        <v>433</v>
      </c>
      <c r="I35" s="15">
        <f>H35*$I$9</f>
        <v>24637.7</v>
      </c>
      <c r="J35" s="15">
        <f>I35-I35*$J$9/100</f>
        <v>24637.7</v>
      </c>
      <c r="K35" s="14">
        <f t="shared" si="0"/>
        <v>0</v>
      </c>
      <c r="L35" s="133"/>
    </row>
    <row r="36" spans="1:12" ht="18.95" customHeight="1" x14ac:dyDescent="0.25">
      <c r="A36" s="59" t="s">
        <v>610</v>
      </c>
      <c r="B36" s="60" t="s">
        <v>230</v>
      </c>
      <c r="C36" s="64" t="s">
        <v>627</v>
      </c>
      <c r="D36" s="47"/>
      <c r="E36" s="47"/>
      <c r="F36" s="5"/>
      <c r="G36" s="41"/>
      <c r="H36" s="41">
        <v>526</v>
      </c>
      <c r="I36" s="15">
        <f>H36*$I$9</f>
        <v>29929.399999999998</v>
      </c>
      <c r="J36" s="15">
        <f>I36-I36*$J$9/100</f>
        <v>29929.399999999998</v>
      </c>
      <c r="K36" s="14">
        <f t="shared" si="0"/>
        <v>0</v>
      </c>
      <c r="L36" s="133"/>
    </row>
    <row r="37" spans="1:12" ht="18.75" customHeight="1" x14ac:dyDescent="0.15">
      <c r="A37" s="60" t="s">
        <v>14</v>
      </c>
      <c r="B37" s="60"/>
      <c r="C37" s="101" t="s">
        <v>616</v>
      </c>
      <c r="D37" s="102"/>
      <c r="E37" s="102"/>
      <c r="F37" s="102"/>
      <c r="G37" s="102"/>
      <c r="H37" s="102"/>
      <c r="I37" s="102"/>
      <c r="J37" s="15"/>
      <c r="K37" s="14">
        <f t="shared" si="0"/>
        <v>0</v>
      </c>
    </row>
    <row r="38" spans="1:12" ht="18.95" customHeight="1" x14ac:dyDescent="0.25">
      <c r="A38" s="59" t="s">
        <v>616</v>
      </c>
      <c r="B38" s="60" t="s">
        <v>230</v>
      </c>
      <c r="C38" s="64" t="s">
        <v>628</v>
      </c>
      <c r="D38" s="47"/>
      <c r="E38" s="47"/>
      <c r="F38" s="5"/>
      <c r="G38" s="41"/>
      <c r="H38" s="41">
        <v>420</v>
      </c>
      <c r="I38" s="15">
        <f>H38*$I$9</f>
        <v>23898</v>
      </c>
      <c r="J38" s="15">
        <f>I38-I38*$J$9/100</f>
        <v>23898</v>
      </c>
      <c r="K38" s="14">
        <f t="shared" si="0"/>
        <v>0</v>
      </c>
      <c r="L38" s="133"/>
    </row>
    <row r="39" spans="1:12" ht="19.5" customHeight="1" x14ac:dyDescent="0.25">
      <c r="A39" s="59" t="s">
        <v>616</v>
      </c>
      <c r="B39" s="60" t="s">
        <v>230</v>
      </c>
      <c r="C39" s="64" t="s">
        <v>631</v>
      </c>
      <c r="D39" s="47"/>
      <c r="E39" s="47"/>
      <c r="F39" s="5"/>
      <c r="G39" s="41"/>
      <c r="H39" s="41">
        <v>446</v>
      </c>
      <c r="I39" s="15">
        <f>H39*$I$9</f>
        <v>25377.399999999998</v>
      </c>
      <c r="J39" s="15">
        <f>I39-I39*$J$9/100</f>
        <v>25377.399999999998</v>
      </c>
      <c r="K39" s="14">
        <f t="shared" si="0"/>
        <v>0</v>
      </c>
      <c r="L39" s="133"/>
    </row>
    <row r="40" spans="1:12" ht="19.5" customHeight="1" x14ac:dyDescent="0.25">
      <c r="A40" s="59" t="s">
        <v>616</v>
      </c>
      <c r="B40" s="60" t="s">
        <v>230</v>
      </c>
      <c r="C40" s="64" t="s">
        <v>629</v>
      </c>
      <c r="D40" s="47"/>
      <c r="E40" s="47"/>
      <c r="F40" s="5"/>
      <c r="G40" s="41"/>
      <c r="H40" s="41">
        <v>515</v>
      </c>
      <c r="I40" s="15">
        <f>H40*$I$9</f>
        <v>29303.5</v>
      </c>
      <c r="J40" s="15">
        <f>I40-I40*$J$9/100</f>
        <v>29303.5</v>
      </c>
      <c r="K40" s="14">
        <f t="shared" si="0"/>
        <v>0</v>
      </c>
      <c r="L40" s="133"/>
    </row>
    <row r="41" spans="1:12" ht="18.75" customHeight="1" x14ac:dyDescent="0.25">
      <c r="A41" s="59" t="s">
        <v>616</v>
      </c>
      <c r="B41" s="60" t="s">
        <v>230</v>
      </c>
      <c r="C41" s="64" t="s">
        <v>630</v>
      </c>
      <c r="D41" s="47"/>
      <c r="E41" s="47"/>
      <c r="F41" s="5"/>
      <c r="G41" s="41"/>
      <c r="H41" s="41">
        <v>637</v>
      </c>
      <c r="I41" s="15">
        <f>H41*$I$9</f>
        <v>36245.299999999996</v>
      </c>
      <c r="J41" s="15">
        <f>I41-I41*$J$9/100</f>
        <v>36245.299999999996</v>
      </c>
      <c r="K41" s="14">
        <f t="shared" si="0"/>
        <v>0</v>
      </c>
      <c r="L41" s="133"/>
    </row>
    <row r="42" spans="1:12" ht="19.5" customHeight="1" x14ac:dyDescent="0.25">
      <c r="A42" s="60" t="s">
        <v>14</v>
      </c>
      <c r="B42" s="60"/>
      <c r="C42" s="103" t="s">
        <v>618</v>
      </c>
      <c r="D42" s="104"/>
      <c r="E42" s="104"/>
      <c r="F42" s="104"/>
      <c r="G42" s="104"/>
      <c r="H42" s="104"/>
      <c r="I42" s="86"/>
      <c r="J42" s="15"/>
      <c r="K42" s="14">
        <f>J42*F42</f>
        <v>0</v>
      </c>
    </row>
    <row r="43" spans="1:12" ht="20.25" customHeight="1" x14ac:dyDescent="0.25">
      <c r="A43" s="59" t="s">
        <v>617</v>
      </c>
      <c r="B43" s="60" t="s">
        <v>230</v>
      </c>
      <c r="C43" s="64" t="s">
        <v>632</v>
      </c>
      <c r="D43" s="47"/>
      <c r="E43" s="47"/>
      <c r="F43" s="5"/>
      <c r="G43" s="41"/>
      <c r="H43" s="41">
        <v>42</v>
      </c>
      <c r="I43" s="15">
        <f>H43*$I$9</f>
        <v>2389.7999999999997</v>
      </c>
      <c r="J43" s="15">
        <f>I43-I43*$J$9/100</f>
        <v>2389.7999999999997</v>
      </c>
      <c r="K43" s="14">
        <f>J43*F43</f>
        <v>0</v>
      </c>
    </row>
    <row r="44" spans="1:12" ht="20.25" customHeight="1" x14ac:dyDescent="0.25">
      <c r="A44" s="59" t="s">
        <v>617</v>
      </c>
      <c r="B44" s="60" t="s">
        <v>230</v>
      </c>
      <c r="C44" s="64" t="s">
        <v>633</v>
      </c>
      <c r="D44" s="47"/>
      <c r="E44" s="47"/>
      <c r="F44" s="5"/>
      <c r="G44" s="41"/>
      <c r="H44" s="41">
        <v>51</v>
      </c>
      <c r="I44" s="15">
        <f>H44*$I$9</f>
        <v>2901.9</v>
      </c>
      <c r="J44" s="15">
        <f>I44-I44*$J$9/100</f>
        <v>2901.9</v>
      </c>
      <c r="K44" s="14">
        <f>J44*F44</f>
        <v>0</v>
      </c>
    </row>
    <row r="45" spans="1:12" ht="20.25" customHeight="1" x14ac:dyDescent="0.25">
      <c r="A45" s="59" t="s">
        <v>617</v>
      </c>
      <c r="B45" s="60" t="s">
        <v>230</v>
      </c>
      <c r="C45" s="64" t="s">
        <v>634</v>
      </c>
      <c r="D45" s="47"/>
      <c r="E45" s="47"/>
      <c r="F45" s="5"/>
      <c r="G45" s="41"/>
      <c r="H45" s="41">
        <v>88</v>
      </c>
      <c r="I45" s="15">
        <f>H45*$I$9</f>
        <v>5007.2</v>
      </c>
      <c r="J45" s="15">
        <f>I45-I45*$J$9/100</f>
        <v>5007.2</v>
      </c>
      <c r="K45" s="14">
        <f>J45*F45</f>
        <v>0</v>
      </c>
    </row>
    <row r="46" spans="1:12" ht="20.25" customHeight="1" x14ac:dyDescent="0.25">
      <c r="A46" s="59" t="s">
        <v>617</v>
      </c>
      <c r="B46" s="60" t="s">
        <v>230</v>
      </c>
      <c r="C46" s="64" t="s">
        <v>635</v>
      </c>
      <c r="D46" s="47"/>
      <c r="E46" s="47"/>
      <c r="F46" s="5"/>
      <c r="G46" s="41"/>
      <c r="H46" s="41">
        <v>93</v>
      </c>
      <c r="I46" s="15">
        <f>H46*$I$9</f>
        <v>5291.7</v>
      </c>
      <c r="J46" s="15">
        <f>I46-I46*$J$9/100</f>
        <v>5291.7</v>
      </c>
      <c r="K46" s="14">
        <f>J46*F46</f>
        <v>0</v>
      </c>
    </row>
    <row r="47" spans="1:12" ht="19.5" customHeight="1" x14ac:dyDescent="0.25">
      <c r="A47" s="60" t="s">
        <v>14</v>
      </c>
      <c r="B47" s="60"/>
      <c r="C47" s="103" t="s">
        <v>646</v>
      </c>
      <c r="D47" s="104"/>
      <c r="E47" s="104"/>
      <c r="F47" s="104"/>
      <c r="G47" s="104"/>
      <c r="H47" s="104"/>
      <c r="I47" s="86"/>
      <c r="J47" s="15"/>
      <c r="K47" s="14">
        <f t="shared" si="0"/>
        <v>0</v>
      </c>
    </row>
    <row r="48" spans="1:12" ht="19.5" customHeight="1" x14ac:dyDescent="0.25">
      <c r="A48" s="59" t="s">
        <v>636</v>
      </c>
      <c r="B48" s="60" t="s">
        <v>230</v>
      </c>
      <c r="C48" s="64" t="s">
        <v>641</v>
      </c>
      <c r="D48" s="47"/>
      <c r="E48" s="47"/>
      <c r="F48" s="5"/>
      <c r="G48" s="41"/>
      <c r="H48" s="41">
        <v>80</v>
      </c>
      <c r="I48" s="15">
        <f>H48*$I$9</f>
        <v>4552</v>
      </c>
      <c r="J48" s="15">
        <f>I48-I48*$J$9/100</f>
        <v>4552</v>
      </c>
      <c r="K48" s="14">
        <f t="shared" si="0"/>
        <v>0</v>
      </c>
    </row>
    <row r="49" spans="1:11" ht="20.25" customHeight="1" x14ac:dyDescent="0.25">
      <c r="A49" s="59" t="s">
        <v>636</v>
      </c>
      <c r="B49" s="60" t="s">
        <v>230</v>
      </c>
      <c r="C49" s="64" t="s">
        <v>642</v>
      </c>
      <c r="D49" s="47"/>
      <c r="E49" s="47"/>
      <c r="F49" s="5"/>
      <c r="G49" s="41"/>
      <c r="H49" s="41">
        <v>82</v>
      </c>
      <c r="I49" s="15">
        <f>H49*$I$9</f>
        <v>4665.8</v>
      </c>
      <c r="J49" s="15">
        <f>I49-I49*$J$9/100</f>
        <v>4665.8</v>
      </c>
      <c r="K49" s="14">
        <f t="shared" si="0"/>
        <v>0</v>
      </c>
    </row>
    <row r="50" spans="1:11" ht="18.75" customHeight="1" x14ac:dyDescent="0.25">
      <c r="A50" s="59" t="s">
        <v>636</v>
      </c>
      <c r="B50" s="60" t="s">
        <v>230</v>
      </c>
      <c r="C50" s="64" t="s">
        <v>643</v>
      </c>
      <c r="D50" s="47"/>
      <c r="E50" s="47"/>
      <c r="F50" s="5"/>
      <c r="G50" s="41"/>
      <c r="H50" s="41">
        <v>98</v>
      </c>
      <c r="I50" s="15">
        <f>H50*$I$9</f>
        <v>5576.2</v>
      </c>
      <c r="J50" s="15">
        <f>I50-I50*$J$9/100</f>
        <v>5576.2</v>
      </c>
      <c r="K50" s="14">
        <f t="shared" si="0"/>
        <v>0</v>
      </c>
    </row>
    <row r="51" spans="1:11" ht="18" customHeight="1" x14ac:dyDescent="0.25">
      <c r="A51" s="59" t="s">
        <v>636</v>
      </c>
      <c r="B51" s="60" t="s">
        <v>230</v>
      </c>
      <c r="C51" s="64" t="s">
        <v>644</v>
      </c>
      <c r="D51" s="47"/>
      <c r="E51" s="47"/>
      <c r="F51" s="5"/>
      <c r="G51" s="41"/>
      <c r="H51" s="41">
        <v>98</v>
      </c>
      <c r="I51" s="15">
        <f>H51*$I$9</f>
        <v>5576.2</v>
      </c>
      <c r="J51" s="15">
        <f>I51-I51*$J$9/100</f>
        <v>5576.2</v>
      </c>
      <c r="K51" s="14">
        <f t="shared" si="0"/>
        <v>0</v>
      </c>
    </row>
    <row r="52" spans="1:11" ht="19.5" customHeight="1" x14ac:dyDescent="0.25">
      <c r="A52" s="60" t="s">
        <v>14</v>
      </c>
      <c r="B52" s="60"/>
      <c r="C52" s="103" t="s">
        <v>645</v>
      </c>
      <c r="D52" s="97"/>
      <c r="E52" s="97"/>
      <c r="F52" s="97"/>
      <c r="G52" s="97"/>
      <c r="H52" s="97"/>
      <c r="I52" s="86"/>
      <c r="J52" s="15"/>
      <c r="K52" s="14">
        <f t="shared" si="0"/>
        <v>0</v>
      </c>
    </row>
    <row r="53" spans="1:11" ht="18" customHeight="1" x14ac:dyDescent="0.25">
      <c r="A53" s="59" t="s">
        <v>211</v>
      </c>
      <c r="B53" s="60" t="s">
        <v>230</v>
      </c>
      <c r="C53" s="64" t="s">
        <v>637</v>
      </c>
      <c r="D53" s="47"/>
      <c r="E53" s="47"/>
      <c r="F53" s="5"/>
      <c r="G53" s="41"/>
      <c r="H53" s="41">
        <v>470</v>
      </c>
      <c r="I53" s="15">
        <f t="shared" ref="I53:I106" si="1">H53*$I$9</f>
        <v>26743</v>
      </c>
      <c r="J53" s="15">
        <f t="shared" ref="J53:J106" si="2">I53-I53*$J$9/100</f>
        <v>26743</v>
      </c>
      <c r="K53" s="14">
        <f t="shared" ref="K53:K60" si="3">J53*F53</f>
        <v>0</v>
      </c>
    </row>
    <row r="54" spans="1:11" ht="18" customHeight="1" x14ac:dyDescent="0.25">
      <c r="A54" s="59" t="s">
        <v>211</v>
      </c>
      <c r="B54" s="60" t="s">
        <v>230</v>
      </c>
      <c r="C54" s="64" t="s">
        <v>638</v>
      </c>
      <c r="D54" s="47"/>
      <c r="E54" s="47"/>
      <c r="F54" s="5"/>
      <c r="G54" s="41"/>
      <c r="H54" s="41">
        <v>576</v>
      </c>
      <c r="I54" s="15">
        <f t="shared" si="1"/>
        <v>32774.400000000001</v>
      </c>
      <c r="J54" s="15">
        <f t="shared" si="2"/>
        <v>32774.400000000001</v>
      </c>
      <c r="K54" s="14">
        <f t="shared" si="3"/>
        <v>0</v>
      </c>
    </row>
    <row r="55" spans="1:11" ht="18" customHeight="1" x14ac:dyDescent="0.25">
      <c r="A55" s="59" t="s">
        <v>211</v>
      </c>
      <c r="B55" s="60" t="s">
        <v>230</v>
      </c>
      <c r="C55" s="64" t="s">
        <v>639</v>
      </c>
      <c r="D55" s="47"/>
      <c r="E55" s="47"/>
      <c r="F55" s="5"/>
      <c r="G55" s="41"/>
      <c r="H55" s="41">
        <v>784</v>
      </c>
      <c r="I55" s="15">
        <f t="shared" si="1"/>
        <v>44609.599999999999</v>
      </c>
      <c r="J55" s="15">
        <f t="shared" si="2"/>
        <v>44609.599999999999</v>
      </c>
      <c r="K55" s="14">
        <f t="shared" si="3"/>
        <v>0</v>
      </c>
    </row>
    <row r="56" spans="1:11" ht="18" customHeight="1" x14ac:dyDescent="0.25">
      <c r="A56" s="59" t="s">
        <v>211</v>
      </c>
      <c r="B56" s="60" t="s">
        <v>230</v>
      </c>
      <c r="C56" s="64" t="s">
        <v>640</v>
      </c>
      <c r="D56" s="47"/>
      <c r="E56" s="47"/>
      <c r="F56" s="5"/>
      <c r="G56" s="41"/>
      <c r="H56" s="41">
        <v>1402</v>
      </c>
      <c r="I56" s="15">
        <f t="shared" si="1"/>
        <v>79773.8</v>
      </c>
      <c r="J56" s="15">
        <f t="shared" si="2"/>
        <v>79773.8</v>
      </c>
      <c r="K56" s="14">
        <f t="shared" si="3"/>
        <v>0</v>
      </c>
    </row>
    <row r="57" spans="1:11" ht="17.25" customHeight="1" x14ac:dyDescent="0.25">
      <c r="A57" s="60" t="s">
        <v>14</v>
      </c>
      <c r="B57" s="60"/>
      <c r="C57" s="103" t="s">
        <v>647</v>
      </c>
      <c r="D57" s="97"/>
      <c r="E57" s="97"/>
      <c r="F57" s="97"/>
      <c r="G57" s="97"/>
      <c r="H57" s="97"/>
      <c r="I57" s="86"/>
      <c r="J57" s="15"/>
      <c r="K57" s="14">
        <f t="shared" si="3"/>
        <v>0</v>
      </c>
    </row>
    <row r="58" spans="1:11" ht="18" customHeight="1" x14ac:dyDescent="0.25">
      <c r="A58" s="59" t="s">
        <v>648</v>
      </c>
      <c r="B58" s="60" t="s">
        <v>230</v>
      </c>
      <c r="C58" s="64" t="s">
        <v>649</v>
      </c>
      <c r="D58" s="47"/>
      <c r="E58" s="47"/>
      <c r="F58" s="5"/>
      <c r="G58" s="41"/>
      <c r="H58" s="41">
        <v>100</v>
      </c>
      <c r="I58" s="15">
        <f t="shared" si="1"/>
        <v>5690</v>
      </c>
      <c r="J58" s="15">
        <f t="shared" si="2"/>
        <v>5690</v>
      </c>
      <c r="K58" s="14">
        <f t="shared" si="3"/>
        <v>0</v>
      </c>
    </row>
    <row r="59" spans="1:11" ht="18" customHeight="1" x14ac:dyDescent="0.25">
      <c r="A59" s="59" t="s">
        <v>648</v>
      </c>
      <c r="B59" s="60" t="s">
        <v>230</v>
      </c>
      <c r="C59" s="64" t="s">
        <v>650</v>
      </c>
      <c r="D59" s="47"/>
      <c r="E59" s="47"/>
      <c r="F59" s="5"/>
      <c r="G59" s="41"/>
      <c r="H59" s="41">
        <v>110</v>
      </c>
      <c r="I59" s="15">
        <f t="shared" si="1"/>
        <v>6259</v>
      </c>
      <c r="J59" s="15">
        <f t="shared" si="2"/>
        <v>6259</v>
      </c>
      <c r="K59" s="14">
        <f t="shared" si="3"/>
        <v>0</v>
      </c>
    </row>
    <row r="60" spans="1:11" ht="18" customHeight="1" x14ac:dyDescent="0.25">
      <c r="A60" s="59" t="s">
        <v>648</v>
      </c>
      <c r="B60" s="60" t="s">
        <v>230</v>
      </c>
      <c r="C60" s="64" t="s">
        <v>651</v>
      </c>
      <c r="D60" s="47"/>
      <c r="E60" s="47"/>
      <c r="F60" s="5"/>
      <c r="G60" s="41"/>
      <c r="H60" s="41">
        <v>145</v>
      </c>
      <c r="I60" s="15">
        <f t="shared" si="1"/>
        <v>8250.5</v>
      </c>
      <c r="J60" s="15">
        <f t="shared" si="2"/>
        <v>8250.5</v>
      </c>
      <c r="K60" s="14">
        <f t="shared" si="3"/>
        <v>0</v>
      </c>
    </row>
    <row r="61" spans="1:11" ht="18" customHeight="1" x14ac:dyDescent="0.25">
      <c r="A61" s="59" t="s">
        <v>648</v>
      </c>
      <c r="B61" s="60" t="s">
        <v>230</v>
      </c>
      <c r="C61" s="64" t="s">
        <v>652</v>
      </c>
      <c r="D61" s="47"/>
      <c r="E61" s="47"/>
      <c r="F61" s="5"/>
      <c r="G61" s="41"/>
      <c r="H61" s="41">
        <v>145</v>
      </c>
      <c r="I61" s="15">
        <f t="shared" si="1"/>
        <v>8250.5</v>
      </c>
      <c r="J61" s="15">
        <f t="shared" si="2"/>
        <v>8250.5</v>
      </c>
      <c r="K61" s="14">
        <f t="shared" si="0"/>
        <v>0</v>
      </c>
    </row>
    <row r="62" spans="1:11" ht="17.25" customHeight="1" x14ac:dyDescent="0.25">
      <c r="A62" s="60" t="s">
        <v>14</v>
      </c>
      <c r="B62" s="60"/>
      <c r="C62" s="103" t="s">
        <v>653</v>
      </c>
      <c r="D62" s="97"/>
      <c r="E62" s="97"/>
      <c r="F62" s="97"/>
      <c r="G62" s="97"/>
      <c r="H62" s="97"/>
      <c r="I62" s="86"/>
      <c r="J62" s="15"/>
      <c r="K62" s="14">
        <f t="shared" si="0"/>
        <v>0</v>
      </c>
    </row>
    <row r="63" spans="1:11" ht="18" customHeight="1" x14ac:dyDescent="0.25">
      <c r="A63" s="59" t="s">
        <v>648</v>
      </c>
      <c r="B63" s="60" t="s">
        <v>230</v>
      </c>
      <c r="C63" s="64" t="s">
        <v>654</v>
      </c>
      <c r="D63" s="47"/>
      <c r="E63" s="47"/>
      <c r="F63" s="5"/>
      <c r="G63" s="41"/>
      <c r="H63" s="41">
        <v>145</v>
      </c>
      <c r="I63" s="15">
        <f t="shared" si="1"/>
        <v>8250.5</v>
      </c>
      <c r="J63" s="15">
        <f t="shared" si="2"/>
        <v>8250.5</v>
      </c>
      <c r="K63" s="14">
        <f t="shared" si="0"/>
        <v>0</v>
      </c>
    </row>
    <row r="64" spans="1:11" ht="18" customHeight="1" x14ac:dyDescent="0.25">
      <c r="A64" s="59" t="s">
        <v>648</v>
      </c>
      <c r="B64" s="60" t="s">
        <v>230</v>
      </c>
      <c r="C64" s="64" t="s">
        <v>655</v>
      </c>
      <c r="D64" s="47"/>
      <c r="E64" s="47"/>
      <c r="F64" s="5"/>
      <c r="G64" s="41"/>
      <c r="H64" s="41">
        <v>152</v>
      </c>
      <c r="I64" s="15">
        <f t="shared" si="1"/>
        <v>8648.7999999999993</v>
      </c>
      <c r="J64" s="15">
        <f t="shared" si="2"/>
        <v>8648.7999999999993</v>
      </c>
      <c r="K64" s="14">
        <f t="shared" si="0"/>
        <v>0</v>
      </c>
    </row>
    <row r="65" spans="1:11" ht="18" customHeight="1" x14ac:dyDescent="0.25">
      <c r="A65" s="59" t="s">
        <v>648</v>
      </c>
      <c r="B65" s="60" t="s">
        <v>230</v>
      </c>
      <c r="C65" s="64" t="s">
        <v>656</v>
      </c>
      <c r="D65" s="47"/>
      <c r="E65" s="47"/>
      <c r="F65" s="5"/>
      <c r="G65" s="41"/>
      <c r="H65" s="41">
        <v>195</v>
      </c>
      <c r="I65" s="15">
        <f t="shared" si="1"/>
        <v>11095.5</v>
      </c>
      <c r="J65" s="15">
        <f t="shared" si="2"/>
        <v>11095.5</v>
      </c>
      <c r="K65" s="14">
        <f t="shared" si="0"/>
        <v>0</v>
      </c>
    </row>
    <row r="66" spans="1:11" ht="18" customHeight="1" x14ac:dyDescent="0.25">
      <c r="A66" s="59" t="s">
        <v>648</v>
      </c>
      <c r="B66" s="60" t="s">
        <v>230</v>
      </c>
      <c r="C66" s="64" t="s">
        <v>657</v>
      </c>
      <c r="D66" s="47"/>
      <c r="E66" s="47"/>
      <c r="F66" s="5"/>
      <c r="G66" s="41"/>
      <c r="H66" s="41">
        <v>195</v>
      </c>
      <c r="I66" s="15">
        <f t="shared" si="1"/>
        <v>11095.5</v>
      </c>
      <c r="J66" s="15">
        <f t="shared" si="2"/>
        <v>11095.5</v>
      </c>
      <c r="K66" s="14">
        <f t="shared" si="0"/>
        <v>0</v>
      </c>
    </row>
    <row r="67" spans="1:11" ht="17.25" customHeight="1" x14ac:dyDescent="0.25">
      <c r="A67" s="60" t="s">
        <v>14</v>
      </c>
      <c r="B67" s="60"/>
      <c r="C67" s="103" t="s">
        <v>210</v>
      </c>
      <c r="D67" s="97"/>
      <c r="E67" s="97"/>
      <c r="F67" s="97"/>
      <c r="G67" s="97"/>
      <c r="H67" s="97"/>
      <c r="I67" s="86"/>
      <c r="J67" s="15"/>
      <c r="K67" s="14">
        <f>J67*F67</f>
        <v>0</v>
      </c>
    </row>
    <row r="68" spans="1:11" ht="18" customHeight="1" x14ac:dyDescent="0.25">
      <c r="A68" s="59" t="s">
        <v>210</v>
      </c>
      <c r="B68" s="60" t="s">
        <v>230</v>
      </c>
      <c r="C68" s="64" t="s">
        <v>659</v>
      </c>
      <c r="D68" s="47"/>
      <c r="E68" s="47"/>
      <c r="F68" s="5"/>
      <c r="G68" s="41"/>
      <c r="H68" s="41">
        <v>48</v>
      </c>
      <c r="I68" s="15">
        <f t="shared" si="1"/>
        <v>2731.2</v>
      </c>
      <c r="J68" s="15">
        <f t="shared" si="2"/>
        <v>2731.2</v>
      </c>
      <c r="K68" s="14">
        <f t="shared" si="0"/>
        <v>0</v>
      </c>
    </row>
    <row r="69" spans="1:11" ht="18" customHeight="1" x14ac:dyDescent="0.25">
      <c r="A69" s="59" t="s">
        <v>210</v>
      </c>
      <c r="B69" s="60" t="s">
        <v>230</v>
      </c>
      <c r="C69" s="64" t="s">
        <v>660</v>
      </c>
      <c r="D69" s="130"/>
      <c r="E69" s="47"/>
      <c r="F69" s="5"/>
      <c r="G69" s="41"/>
      <c r="H69" s="41">
        <v>61</v>
      </c>
      <c r="I69" s="15">
        <f t="shared" si="1"/>
        <v>3470.9</v>
      </c>
      <c r="J69" s="15">
        <f t="shared" si="2"/>
        <v>3470.9</v>
      </c>
      <c r="K69" s="14">
        <f t="shared" si="0"/>
        <v>0</v>
      </c>
    </row>
    <row r="70" spans="1:11" ht="18" customHeight="1" x14ac:dyDescent="0.25">
      <c r="A70" s="59" t="s">
        <v>210</v>
      </c>
      <c r="B70" s="60" t="s">
        <v>230</v>
      </c>
      <c r="C70" s="64" t="s">
        <v>661</v>
      </c>
      <c r="D70" s="130"/>
      <c r="E70" s="47"/>
      <c r="F70" s="5"/>
      <c r="G70" s="41"/>
      <c r="H70" s="41">
        <v>73</v>
      </c>
      <c r="I70" s="15">
        <f t="shared" si="1"/>
        <v>4153.7</v>
      </c>
      <c r="J70" s="15">
        <f t="shared" si="2"/>
        <v>4153.7</v>
      </c>
      <c r="K70" s="14">
        <f t="shared" si="0"/>
        <v>0</v>
      </c>
    </row>
    <row r="71" spans="1:11" ht="18" customHeight="1" x14ac:dyDescent="0.25">
      <c r="A71" s="59" t="s">
        <v>210</v>
      </c>
      <c r="B71" s="60" t="s">
        <v>230</v>
      </c>
      <c r="C71" s="64" t="s">
        <v>662</v>
      </c>
      <c r="D71" s="47"/>
      <c r="E71" s="47"/>
      <c r="F71" s="5"/>
      <c r="G71" s="41"/>
      <c r="H71" s="41">
        <v>91</v>
      </c>
      <c r="I71" s="15">
        <f t="shared" si="1"/>
        <v>5177.8999999999996</v>
      </c>
      <c r="J71" s="15">
        <f t="shared" si="2"/>
        <v>5177.8999999999996</v>
      </c>
      <c r="K71" s="14">
        <f t="shared" si="0"/>
        <v>0</v>
      </c>
    </row>
    <row r="72" spans="1:11" ht="17.25" customHeight="1" x14ac:dyDescent="0.25">
      <c r="A72" s="60" t="s">
        <v>14</v>
      </c>
      <c r="B72" s="60"/>
      <c r="C72" s="62" t="s">
        <v>658</v>
      </c>
      <c r="D72" s="97"/>
      <c r="E72" s="97"/>
      <c r="F72" s="97"/>
      <c r="G72" s="97"/>
      <c r="H72" s="97"/>
      <c r="I72" s="86"/>
      <c r="J72" s="15"/>
      <c r="K72" s="14">
        <f>J72*F72</f>
        <v>0</v>
      </c>
    </row>
    <row r="73" spans="1:11" ht="18" customHeight="1" x14ac:dyDescent="0.25">
      <c r="A73" s="59" t="s">
        <v>658</v>
      </c>
      <c r="B73" s="60" t="s">
        <v>230</v>
      </c>
      <c r="C73" s="64" t="s">
        <v>663</v>
      </c>
      <c r="D73" s="47"/>
      <c r="E73" s="47"/>
      <c r="F73" s="5"/>
      <c r="G73" s="41"/>
      <c r="H73" s="41">
        <v>16</v>
      </c>
      <c r="I73" s="15">
        <f t="shared" si="1"/>
        <v>910.4</v>
      </c>
      <c r="J73" s="15">
        <f t="shared" si="2"/>
        <v>910.4</v>
      </c>
      <c r="K73" s="14">
        <f t="shared" si="0"/>
        <v>0</v>
      </c>
    </row>
    <row r="74" spans="1:11" ht="18" customHeight="1" x14ac:dyDescent="0.25">
      <c r="A74" s="59" t="s">
        <v>658</v>
      </c>
      <c r="B74" s="60" t="s">
        <v>230</v>
      </c>
      <c r="C74" s="64" t="s">
        <v>664</v>
      </c>
      <c r="D74" s="47"/>
      <c r="E74" s="47"/>
      <c r="F74" s="5"/>
      <c r="G74" s="41"/>
      <c r="H74" s="41">
        <v>17</v>
      </c>
      <c r="I74" s="15">
        <f t="shared" si="1"/>
        <v>967.3</v>
      </c>
      <c r="J74" s="15">
        <f t="shared" si="2"/>
        <v>967.3</v>
      </c>
      <c r="K74" s="14">
        <f t="shared" si="0"/>
        <v>0</v>
      </c>
    </row>
    <row r="75" spans="1:11" ht="18" customHeight="1" x14ac:dyDescent="0.25">
      <c r="A75" s="59" t="s">
        <v>658</v>
      </c>
      <c r="B75" s="60" t="s">
        <v>230</v>
      </c>
      <c r="C75" s="64" t="s">
        <v>665</v>
      </c>
      <c r="D75" s="47"/>
      <c r="E75" s="47"/>
      <c r="F75" s="5"/>
      <c r="G75" s="41"/>
      <c r="H75" s="41">
        <v>21</v>
      </c>
      <c r="I75" s="15">
        <f t="shared" si="1"/>
        <v>1194.8999999999999</v>
      </c>
      <c r="J75" s="15">
        <f t="shared" si="2"/>
        <v>1194.8999999999999</v>
      </c>
      <c r="K75" s="14">
        <f t="shared" ref="K75:K81" si="4">J75*F75</f>
        <v>0</v>
      </c>
    </row>
    <row r="76" spans="1:11" ht="18" customHeight="1" x14ac:dyDescent="0.25">
      <c r="A76" s="59" t="s">
        <v>658</v>
      </c>
      <c r="B76" s="60" t="s">
        <v>230</v>
      </c>
      <c r="C76" s="64" t="s">
        <v>666</v>
      </c>
      <c r="D76" s="47"/>
      <c r="E76" s="47"/>
      <c r="F76" s="5"/>
      <c r="G76" s="41"/>
      <c r="H76" s="41">
        <v>24</v>
      </c>
      <c r="I76" s="15">
        <f t="shared" si="1"/>
        <v>1365.6</v>
      </c>
      <c r="J76" s="15">
        <f t="shared" si="2"/>
        <v>1365.6</v>
      </c>
      <c r="K76" s="14">
        <f t="shared" si="4"/>
        <v>0</v>
      </c>
    </row>
    <row r="77" spans="1:11" ht="17.25" customHeight="1" x14ac:dyDescent="0.25">
      <c r="A77" s="60" t="s">
        <v>14</v>
      </c>
      <c r="B77" s="60"/>
      <c r="C77" s="103" t="s">
        <v>667</v>
      </c>
      <c r="D77" s="97"/>
      <c r="E77" s="97"/>
      <c r="F77" s="97"/>
      <c r="G77" s="97"/>
      <c r="H77" s="86"/>
      <c r="I77" s="86"/>
      <c r="J77" s="15"/>
      <c r="K77" s="14">
        <f t="shared" si="4"/>
        <v>0</v>
      </c>
    </row>
    <row r="78" spans="1:11" ht="18" customHeight="1" x14ac:dyDescent="0.25">
      <c r="A78" s="59" t="s">
        <v>668</v>
      </c>
      <c r="B78" s="60" t="s">
        <v>230</v>
      </c>
      <c r="C78" s="64" t="s">
        <v>669</v>
      </c>
      <c r="D78" s="47"/>
      <c r="E78" s="47"/>
      <c r="F78" s="5"/>
      <c r="G78" s="41"/>
      <c r="H78" s="41">
        <v>211</v>
      </c>
      <c r="I78" s="15">
        <f t="shared" si="1"/>
        <v>12005.9</v>
      </c>
      <c r="J78" s="15">
        <f t="shared" si="2"/>
        <v>12005.9</v>
      </c>
      <c r="K78" s="14">
        <f t="shared" si="4"/>
        <v>0</v>
      </c>
    </row>
    <row r="79" spans="1:11" ht="18" customHeight="1" x14ac:dyDescent="0.25">
      <c r="A79" s="59" t="s">
        <v>668</v>
      </c>
      <c r="B79" s="60" t="s">
        <v>230</v>
      </c>
      <c r="C79" s="64" t="s">
        <v>670</v>
      </c>
      <c r="D79" s="47"/>
      <c r="E79" s="47"/>
      <c r="F79" s="5"/>
      <c r="G79" s="41"/>
      <c r="H79" s="41">
        <v>229</v>
      </c>
      <c r="I79" s="15">
        <f t="shared" si="1"/>
        <v>13030.1</v>
      </c>
      <c r="J79" s="15">
        <f t="shared" si="2"/>
        <v>13030.1</v>
      </c>
      <c r="K79" s="14">
        <f t="shared" si="4"/>
        <v>0</v>
      </c>
    </row>
    <row r="80" spans="1:11" ht="18" customHeight="1" x14ac:dyDescent="0.25">
      <c r="A80" s="59" t="s">
        <v>668</v>
      </c>
      <c r="B80" s="60" t="s">
        <v>230</v>
      </c>
      <c r="C80" s="64" t="s">
        <v>671</v>
      </c>
      <c r="D80" s="47"/>
      <c r="E80" s="47"/>
      <c r="F80" s="5"/>
      <c r="G80" s="41"/>
      <c r="H80" s="41">
        <v>284</v>
      </c>
      <c r="I80" s="15">
        <f t="shared" si="1"/>
        <v>16159.6</v>
      </c>
      <c r="J80" s="15">
        <f t="shared" si="2"/>
        <v>16159.6</v>
      </c>
      <c r="K80" s="14">
        <f t="shared" si="4"/>
        <v>0</v>
      </c>
    </row>
    <row r="81" spans="1:11" ht="18" customHeight="1" x14ac:dyDescent="0.25">
      <c r="A81" s="59" t="s">
        <v>668</v>
      </c>
      <c r="B81" s="60" t="s">
        <v>230</v>
      </c>
      <c r="C81" s="64" t="s">
        <v>672</v>
      </c>
      <c r="D81" s="47"/>
      <c r="E81" s="47"/>
      <c r="F81" s="5"/>
      <c r="G81" s="41"/>
      <c r="H81" s="41">
        <v>371</v>
      </c>
      <c r="I81" s="15">
        <f t="shared" si="1"/>
        <v>21109.899999999998</v>
      </c>
      <c r="J81" s="15">
        <f t="shared" si="2"/>
        <v>21109.899999999998</v>
      </c>
      <c r="K81" s="14">
        <f t="shared" si="4"/>
        <v>0</v>
      </c>
    </row>
    <row r="82" spans="1:11" ht="17.25" customHeight="1" x14ac:dyDescent="0.25">
      <c r="A82" s="60" t="s">
        <v>14</v>
      </c>
      <c r="B82" s="60"/>
      <c r="C82" s="103" t="s">
        <v>722</v>
      </c>
      <c r="D82" s="97"/>
      <c r="E82" s="97"/>
      <c r="F82" s="97"/>
      <c r="G82" s="97"/>
      <c r="H82" s="97"/>
      <c r="I82" s="86"/>
      <c r="J82" s="15"/>
      <c r="K82" s="14">
        <f t="shared" ref="K82:K96" si="5">J82*F82</f>
        <v>0</v>
      </c>
    </row>
    <row r="83" spans="1:11" ht="18" customHeight="1" x14ac:dyDescent="0.25">
      <c r="A83" s="59" t="s">
        <v>673</v>
      </c>
      <c r="B83" s="60" t="s">
        <v>230</v>
      </c>
      <c r="C83" s="64" t="s">
        <v>674</v>
      </c>
      <c r="D83" s="47"/>
      <c r="E83" s="47"/>
      <c r="F83" s="5"/>
      <c r="G83" s="41"/>
      <c r="H83" s="41">
        <v>522</v>
      </c>
      <c r="I83" s="15">
        <f t="shared" si="1"/>
        <v>29701.8</v>
      </c>
      <c r="J83" s="15">
        <f t="shared" si="2"/>
        <v>29701.8</v>
      </c>
      <c r="K83" s="14">
        <f t="shared" si="5"/>
        <v>0</v>
      </c>
    </row>
    <row r="84" spans="1:11" ht="18" customHeight="1" x14ac:dyDescent="0.25">
      <c r="A84" s="59" t="s">
        <v>673</v>
      </c>
      <c r="B84" s="60" t="s">
        <v>230</v>
      </c>
      <c r="C84" s="64" t="s">
        <v>675</v>
      </c>
      <c r="D84" s="47"/>
      <c r="E84" s="47"/>
      <c r="F84" s="5"/>
      <c r="G84" s="41"/>
      <c r="H84" s="41">
        <v>522</v>
      </c>
      <c r="I84" s="15">
        <f t="shared" si="1"/>
        <v>29701.8</v>
      </c>
      <c r="J84" s="15">
        <f t="shared" si="2"/>
        <v>29701.8</v>
      </c>
      <c r="K84" s="14">
        <f t="shared" si="5"/>
        <v>0</v>
      </c>
    </row>
    <row r="85" spans="1:11" ht="18" customHeight="1" x14ac:dyDescent="0.25">
      <c r="A85" s="59" t="s">
        <v>673</v>
      </c>
      <c r="B85" s="60" t="s">
        <v>230</v>
      </c>
      <c r="C85" s="64" t="s">
        <v>676</v>
      </c>
      <c r="D85" s="47"/>
      <c r="E85" s="47"/>
      <c r="F85" s="5"/>
      <c r="G85" s="41"/>
      <c r="H85" s="41">
        <v>522</v>
      </c>
      <c r="I85" s="15">
        <f t="shared" si="1"/>
        <v>29701.8</v>
      </c>
      <c r="J85" s="15">
        <f t="shared" si="2"/>
        <v>29701.8</v>
      </c>
      <c r="K85" s="14">
        <f t="shared" si="5"/>
        <v>0</v>
      </c>
    </row>
    <row r="86" spans="1:11" ht="18" customHeight="1" x14ac:dyDescent="0.25">
      <c r="A86" s="59" t="s">
        <v>673</v>
      </c>
      <c r="B86" s="60" t="s">
        <v>230</v>
      </c>
      <c r="C86" s="64" t="s">
        <v>677</v>
      </c>
      <c r="D86" s="47"/>
      <c r="E86" s="47"/>
      <c r="F86" s="5"/>
      <c r="G86" s="41"/>
      <c r="H86" s="41">
        <v>549</v>
      </c>
      <c r="I86" s="15">
        <f t="shared" si="1"/>
        <v>31238.1</v>
      </c>
      <c r="J86" s="15">
        <f t="shared" si="2"/>
        <v>31238.1</v>
      </c>
      <c r="K86" s="14">
        <f t="shared" si="5"/>
        <v>0</v>
      </c>
    </row>
    <row r="87" spans="1:11" ht="18" customHeight="1" x14ac:dyDescent="0.25">
      <c r="A87" s="59" t="s">
        <v>673</v>
      </c>
      <c r="B87" s="60" t="s">
        <v>230</v>
      </c>
      <c r="C87" s="64" t="s">
        <v>678</v>
      </c>
      <c r="D87" s="47"/>
      <c r="E87" s="47"/>
      <c r="F87" s="5"/>
      <c r="G87" s="41"/>
      <c r="H87" s="41">
        <v>340</v>
      </c>
      <c r="I87" s="15">
        <f t="shared" si="1"/>
        <v>19346</v>
      </c>
      <c r="J87" s="15">
        <f t="shared" si="2"/>
        <v>19346</v>
      </c>
      <c r="K87" s="14">
        <f t="shared" si="5"/>
        <v>0</v>
      </c>
    </row>
    <row r="88" spans="1:11" ht="18" customHeight="1" x14ac:dyDescent="0.25">
      <c r="A88" s="59" t="s">
        <v>673</v>
      </c>
      <c r="B88" s="60" t="s">
        <v>230</v>
      </c>
      <c r="C88" s="64" t="s">
        <v>679</v>
      </c>
      <c r="D88" s="47"/>
      <c r="E88" s="47"/>
      <c r="F88" s="5"/>
      <c r="G88" s="41"/>
      <c r="H88" s="41">
        <v>340</v>
      </c>
      <c r="I88" s="15">
        <f t="shared" si="1"/>
        <v>19346</v>
      </c>
      <c r="J88" s="15">
        <f t="shared" si="2"/>
        <v>19346</v>
      </c>
      <c r="K88" s="14">
        <f t="shared" si="5"/>
        <v>0</v>
      </c>
    </row>
    <row r="89" spans="1:11" ht="18" customHeight="1" x14ac:dyDescent="0.25">
      <c r="A89" s="59" t="s">
        <v>673</v>
      </c>
      <c r="B89" s="60" t="s">
        <v>230</v>
      </c>
      <c r="C89" s="64" t="s">
        <v>680</v>
      </c>
      <c r="D89" s="47"/>
      <c r="E89" s="47"/>
      <c r="F89" s="5"/>
      <c r="G89" s="41"/>
      <c r="H89" s="41">
        <v>340</v>
      </c>
      <c r="I89" s="15">
        <f t="shared" si="1"/>
        <v>19346</v>
      </c>
      <c r="J89" s="15">
        <f t="shared" si="2"/>
        <v>19346</v>
      </c>
      <c r="K89" s="14">
        <f t="shared" si="5"/>
        <v>0</v>
      </c>
    </row>
    <row r="90" spans="1:11" ht="18" customHeight="1" x14ac:dyDescent="0.25">
      <c r="A90" s="59" t="s">
        <v>673</v>
      </c>
      <c r="B90" s="60" t="s">
        <v>230</v>
      </c>
      <c r="C90" s="64" t="s">
        <v>681</v>
      </c>
      <c r="D90" s="47"/>
      <c r="E90" s="47"/>
      <c r="F90" s="5"/>
      <c r="G90" s="41"/>
      <c r="H90" s="41">
        <v>370</v>
      </c>
      <c r="I90" s="15">
        <f t="shared" si="1"/>
        <v>21053</v>
      </c>
      <c r="J90" s="15">
        <f t="shared" si="2"/>
        <v>21053</v>
      </c>
      <c r="K90" s="14">
        <f t="shared" si="5"/>
        <v>0</v>
      </c>
    </row>
    <row r="91" spans="1:11" ht="18" customHeight="1" x14ac:dyDescent="0.25">
      <c r="A91" s="59" t="s">
        <v>673</v>
      </c>
      <c r="B91" s="60" t="s">
        <v>230</v>
      </c>
      <c r="C91" s="64" t="s">
        <v>682</v>
      </c>
      <c r="D91" s="47"/>
      <c r="E91" s="47"/>
      <c r="F91" s="5"/>
      <c r="G91" s="41"/>
      <c r="H91" s="41">
        <v>355</v>
      </c>
      <c r="I91" s="15">
        <f t="shared" si="1"/>
        <v>20199.5</v>
      </c>
      <c r="J91" s="15">
        <f t="shared" si="2"/>
        <v>20199.5</v>
      </c>
      <c r="K91" s="14">
        <f t="shared" si="5"/>
        <v>0</v>
      </c>
    </row>
    <row r="92" spans="1:11" ht="18" customHeight="1" x14ac:dyDescent="0.25">
      <c r="A92" s="59" t="s">
        <v>673</v>
      </c>
      <c r="B92" s="60" t="s">
        <v>230</v>
      </c>
      <c r="C92" s="64" t="s">
        <v>684</v>
      </c>
      <c r="D92" s="47"/>
      <c r="E92" s="47"/>
      <c r="F92" s="5"/>
      <c r="G92" s="41"/>
      <c r="H92" s="41">
        <v>338</v>
      </c>
      <c r="I92" s="15">
        <f t="shared" si="1"/>
        <v>19232.2</v>
      </c>
      <c r="J92" s="15">
        <f t="shared" si="2"/>
        <v>19232.2</v>
      </c>
      <c r="K92" s="14">
        <f t="shared" si="5"/>
        <v>0</v>
      </c>
    </row>
    <row r="93" spans="1:11" ht="18" customHeight="1" x14ac:dyDescent="0.25">
      <c r="A93" s="59" t="s">
        <v>673</v>
      </c>
      <c r="B93" s="60" t="s">
        <v>230</v>
      </c>
      <c r="C93" s="64" t="s">
        <v>683</v>
      </c>
      <c r="D93" s="47"/>
      <c r="E93" s="47"/>
      <c r="F93" s="5"/>
      <c r="G93" s="41"/>
      <c r="H93" s="41">
        <v>377</v>
      </c>
      <c r="I93" s="15">
        <f t="shared" si="1"/>
        <v>21451.3</v>
      </c>
      <c r="J93" s="15">
        <f t="shared" si="2"/>
        <v>21451.3</v>
      </c>
      <c r="K93" s="14">
        <f t="shared" si="5"/>
        <v>0</v>
      </c>
    </row>
    <row r="94" spans="1:11" ht="18" customHeight="1" x14ac:dyDescent="0.25">
      <c r="A94" s="59" t="s">
        <v>673</v>
      </c>
      <c r="B94" s="60" t="s">
        <v>230</v>
      </c>
      <c r="C94" s="64" t="s">
        <v>685</v>
      </c>
      <c r="D94" s="47"/>
      <c r="E94" s="47"/>
      <c r="F94" s="5"/>
      <c r="G94" s="41"/>
      <c r="H94" s="41">
        <v>416</v>
      </c>
      <c r="I94" s="15">
        <f t="shared" si="1"/>
        <v>23670.399999999998</v>
      </c>
      <c r="J94" s="15">
        <f t="shared" si="2"/>
        <v>23670.399999999998</v>
      </c>
      <c r="K94" s="14">
        <f t="shared" si="5"/>
        <v>0</v>
      </c>
    </row>
    <row r="95" spans="1:11" ht="17.25" customHeight="1" x14ac:dyDescent="0.25">
      <c r="A95" s="60" t="s">
        <v>14</v>
      </c>
      <c r="B95" s="60"/>
      <c r="C95" s="103" t="s">
        <v>686</v>
      </c>
      <c r="D95" s="97"/>
      <c r="E95" s="97"/>
      <c r="F95" s="97"/>
      <c r="G95" s="97"/>
      <c r="H95" s="97"/>
      <c r="I95" s="86"/>
      <c r="J95" s="15"/>
      <c r="K95" s="14">
        <f>J95*F95</f>
        <v>0</v>
      </c>
    </row>
    <row r="96" spans="1:11" ht="18" customHeight="1" x14ac:dyDescent="0.25">
      <c r="A96" s="59" t="s">
        <v>698</v>
      </c>
      <c r="B96" s="60" t="s">
        <v>230</v>
      </c>
      <c r="C96" s="64" t="s">
        <v>697</v>
      </c>
      <c r="D96" s="47"/>
      <c r="E96" s="47"/>
      <c r="F96" s="5"/>
      <c r="G96" s="41"/>
      <c r="H96" s="41">
        <v>97</v>
      </c>
      <c r="I96" s="15">
        <f t="shared" si="1"/>
        <v>5519.3</v>
      </c>
      <c r="J96" s="15">
        <f t="shared" si="2"/>
        <v>5519.3</v>
      </c>
      <c r="K96" s="14">
        <f t="shared" si="5"/>
        <v>0</v>
      </c>
    </row>
    <row r="97" spans="1:11" ht="18" customHeight="1" x14ac:dyDescent="0.25">
      <c r="A97" s="59" t="s">
        <v>687</v>
      </c>
      <c r="B97" s="60" t="s">
        <v>230</v>
      </c>
      <c r="C97" s="64" t="s">
        <v>699</v>
      </c>
      <c r="D97" s="47"/>
      <c r="E97" s="47"/>
      <c r="F97" s="5"/>
      <c r="G97" s="41"/>
      <c r="H97" s="41">
        <v>16</v>
      </c>
      <c r="I97" s="15">
        <f t="shared" si="1"/>
        <v>910.4</v>
      </c>
      <c r="J97" s="15">
        <f t="shared" si="2"/>
        <v>910.4</v>
      </c>
      <c r="K97" s="14">
        <f t="shared" ref="K97:K106" si="6">J97*F97</f>
        <v>0</v>
      </c>
    </row>
    <row r="98" spans="1:11" ht="18" customHeight="1" x14ac:dyDescent="0.25">
      <c r="A98" s="59" t="s">
        <v>688</v>
      </c>
      <c r="B98" s="60" t="s">
        <v>230</v>
      </c>
      <c r="C98" s="64" t="s">
        <v>700</v>
      </c>
      <c r="D98" s="47"/>
      <c r="E98" s="47"/>
      <c r="F98" s="5"/>
      <c r="G98" s="41"/>
      <c r="H98" s="41">
        <v>89</v>
      </c>
      <c r="I98" s="15">
        <f t="shared" si="1"/>
        <v>5064.0999999999995</v>
      </c>
      <c r="J98" s="15">
        <f t="shared" si="2"/>
        <v>5064.0999999999995</v>
      </c>
      <c r="K98" s="14">
        <f t="shared" si="6"/>
        <v>0</v>
      </c>
    </row>
    <row r="99" spans="1:11" ht="18" customHeight="1" x14ac:dyDescent="0.25">
      <c r="A99" s="59" t="s">
        <v>689</v>
      </c>
      <c r="B99" s="60" t="s">
        <v>230</v>
      </c>
      <c r="C99" s="64" t="s">
        <v>701</v>
      </c>
      <c r="D99" s="47"/>
      <c r="E99" s="47"/>
      <c r="F99" s="5"/>
      <c r="G99" s="41"/>
      <c r="H99" s="41">
        <v>24</v>
      </c>
      <c r="I99" s="15">
        <f t="shared" si="1"/>
        <v>1365.6</v>
      </c>
      <c r="J99" s="15">
        <f t="shared" si="2"/>
        <v>1365.6</v>
      </c>
      <c r="K99" s="14">
        <f t="shared" si="6"/>
        <v>0</v>
      </c>
    </row>
    <row r="100" spans="1:11" ht="18" customHeight="1" x14ac:dyDescent="0.25">
      <c r="A100" s="59" t="s">
        <v>690</v>
      </c>
      <c r="B100" s="60" t="s">
        <v>230</v>
      </c>
      <c r="C100" s="64" t="s">
        <v>702</v>
      </c>
      <c r="D100" s="47"/>
      <c r="E100" s="47"/>
      <c r="F100" s="5"/>
      <c r="G100" s="41"/>
      <c r="H100" s="41">
        <v>47</v>
      </c>
      <c r="I100" s="15">
        <f t="shared" si="1"/>
        <v>2674.2999999999997</v>
      </c>
      <c r="J100" s="15">
        <f t="shared" si="2"/>
        <v>2674.2999999999997</v>
      </c>
      <c r="K100" s="14">
        <f t="shared" si="6"/>
        <v>0</v>
      </c>
    </row>
    <row r="101" spans="1:11" ht="18" customHeight="1" x14ac:dyDescent="0.25">
      <c r="A101" s="59" t="s">
        <v>691</v>
      </c>
      <c r="B101" s="60" t="s">
        <v>230</v>
      </c>
      <c r="C101" s="64" t="s">
        <v>704</v>
      </c>
      <c r="D101" s="47"/>
      <c r="E101" s="47"/>
      <c r="F101" s="5"/>
      <c r="G101" s="41"/>
      <c r="H101" s="41">
        <v>130</v>
      </c>
      <c r="I101" s="15">
        <f t="shared" si="1"/>
        <v>7397</v>
      </c>
      <c r="J101" s="15">
        <f t="shared" si="2"/>
        <v>7397</v>
      </c>
      <c r="K101" s="14">
        <f t="shared" si="6"/>
        <v>0</v>
      </c>
    </row>
    <row r="102" spans="1:11" ht="18" customHeight="1" x14ac:dyDescent="0.25">
      <c r="A102" s="59" t="s">
        <v>691</v>
      </c>
      <c r="B102" s="60" t="s">
        <v>230</v>
      </c>
      <c r="C102" s="64" t="s">
        <v>703</v>
      </c>
      <c r="D102" s="47"/>
      <c r="E102" s="47"/>
      <c r="F102" s="5"/>
      <c r="G102" s="41"/>
      <c r="H102" s="41">
        <v>208</v>
      </c>
      <c r="I102" s="15">
        <f t="shared" si="1"/>
        <v>11835.199999999999</v>
      </c>
      <c r="J102" s="15">
        <f t="shared" si="2"/>
        <v>11835.199999999999</v>
      </c>
      <c r="K102" s="14">
        <f t="shared" si="6"/>
        <v>0</v>
      </c>
    </row>
    <row r="103" spans="1:11" ht="18" customHeight="1" x14ac:dyDescent="0.25">
      <c r="A103" s="59" t="s">
        <v>692</v>
      </c>
      <c r="B103" s="60" t="s">
        <v>230</v>
      </c>
      <c r="C103" s="64" t="s">
        <v>693</v>
      </c>
      <c r="D103" s="47"/>
      <c r="E103" s="47"/>
      <c r="F103" s="5"/>
      <c r="G103" s="41"/>
      <c r="H103" s="41">
        <v>202</v>
      </c>
      <c r="I103" s="15">
        <f t="shared" si="1"/>
        <v>11493.8</v>
      </c>
      <c r="J103" s="15">
        <f t="shared" si="2"/>
        <v>11493.8</v>
      </c>
      <c r="K103" s="14">
        <f t="shared" si="6"/>
        <v>0</v>
      </c>
    </row>
    <row r="104" spans="1:11" ht="18" customHeight="1" x14ac:dyDescent="0.25">
      <c r="A104" s="59" t="s">
        <v>692</v>
      </c>
      <c r="B104" s="60" t="s">
        <v>230</v>
      </c>
      <c r="C104" s="64" t="s">
        <v>694</v>
      </c>
      <c r="D104" s="47"/>
      <c r="E104" s="47"/>
      <c r="F104" s="5"/>
      <c r="G104" s="41"/>
      <c r="H104" s="41">
        <v>202</v>
      </c>
      <c r="I104" s="15">
        <f t="shared" si="1"/>
        <v>11493.8</v>
      </c>
      <c r="J104" s="15">
        <f t="shared" si="2"/>
        <v>11493.8</v>
      </c>
      <c r="K104" s="14">
        <f t="shared" si="6"/>
        <v>0</v>
      </c>
    </row>
    <row r="105" spans="1:11" ht="18" customHeight="1" x14ac:dyDescent="0.25">
      <c r="A105" s="59" t="s">
        <v>692</v>
      </c>
      <c r="B105" s="60" t="s">
        <v>230</v>
      </c>
      <c r="C105" s="64" t="s">
        <v>695</v>
      </c>
      <c r="D105" s="47"/>
      <c r="E105" s="47"/>
      <c r="F105" s="5"/>
      <c r="G105" s="41"/>
      <c r="H105" s="41">
        <v>208</v>
      </c>
      <c r="I105" s="15">
        <f t="shared" si="1"/>
        <v>11835.199999999999</v>
      </c>
      <c r="J105" s="15">
        <f t="shared" si="2"/>
        <v>11835.199999999999</v>
      </c>
      <c r="K105" s="14">
        <f t="shared" si="6"/>
        <v>0</v>
      </c>
    </row>
    <row r="106" spans="1:11" ht="18" customHeight="1" x14ac:dyDescent="0.25">
      <c r="A106" s="59" t="s">
        <v>692</v>
      </c>
      <c r="B106" s="60" t="s">
        <v>230</v>
      </c>
      <c r="C106" s="64" t="s">
        <v>696</v>
      </c>
      <c r="D106" s="47"/>
      <c r="E106" s="47"/>
      <c r="F106" s="5"/>
      <c r="G106" s="41"/>
      <c r="H106" s="41">
        <v>245</v>
      </c>
      <c r="I106" s="15">
        <f t="shared" si="1"/>
        <v>13940.5</v>
      </c>
      <c r="J106" s="15">
        <f t="shared" si="2"/>
        <v>13940.5</v>
      </c>
      <c r="K106" s="14">
        <f t="shared" si="6"/>
        <v>0</v>
      </c>
    </row>
    <row r="107" spans="1:11" ht="91.5" customHeight="1" x14ac:dyDescent="0.2">
      <c r="A107" s="258" t="s">
        <v>0</v>
      </c>
      <c r="B107" s="258"/>
      <c r="C107" s="258"/>
      <c r="D107" s="258"/>
      <c r="E107" s="258"/>
      <c r="F107" s="258"/>
      <c r="G107" s="258"/>
      <c r="H107" s="258"/>
    </row>
  </sheetData>
  <mergeCells count="9">
    <mergeCell ref="K10:K11"/>
    <mergeCell ref="A107:H107"/>
    <mergeCell ref="A2:J2"/>
    <mergeCell ref="A10:A11"/>
    <mergeCell ref="B10:B11"/>
    <mergeCell ref="C10:C11"/>
    <mergeCell ref="D10:E10"/>
    <mergeCell ref="F10:F11"/>
    <mergeCell ref="G10:I10"/>
  </mergeCells>
  <hyperlinks>
    <hyperlink ref="M2" location="Исходный!R1C1" display="В Исходный Прайс"/>
  </hyperlinks>
  <pageMargins left="0.23622047244094491" right="0.23622047244094491" top="0.74803149606299213" bottom="0.74803149606299213" header="0.31496062992125984" footer="0.31496062992125984"/>
  <pageSetup paperSize="9" scale="65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6"/>
  <sheetViews>
    <sheetView topLeftCell="A2" zoomScaleNormal="100" workbookViewId="0">
      <selection activeCell="M2" sqref="M2"/>
    </sheetView>
  </sheetViews>
  <sheetFormatPr defaultRowHeight="15" x14ac:dyDescent="0.15"/>
  <cols>
    <col min="1" max="1" width="40.28515625" style="1" customWidth="1"/>
    <col min="2" max="2" width="16.42578125" style="1" customWidth="1"/>
    <col min="3" max="3" width="29.5703125" style="1" customWidth="1"/>
    <col min="4" max="4" width="11.140625" style="1" customWidth="1"/>
    <col min="5" max="5" width="10.7109375" style="1" customWidth="1"/>
    <col min="6" max="6" width="8.5703125" style="1" hidden="1" customWidth="1"/>
    <col min="7" max="7" width="13.5703125" style="1" customWidth="1"/>
    <col min="8" max="8" width="13.5703125" style="4" customWidth="1"/>
    <col min="9" max="9" width="13.5703125" style="12" customWidth="1"/>
    <col min="10" max="10" width="13.5703125" style="1" customWidth="1"/>
    <col min="11" max="11" width="13.5703125" style="1" hidden="1" customWidth="1"/>
    <col min="12" max="12" width="5.5703125" style="116" customWidth="1"/>
    <col min="13" max="13" width="18.28515625" style="1" customWidth="1"/>
    <col min="14" max="16384" width="9.140625" style="1"/>
  </cols>
  <sheetData>
    <row r="1" spans="1:13" ht="4.5" hidden="1" customHeight="1" x14ac:dyDescent="0.15"/>
    <row r="2" spans="1:13" s="2" customFormat="1" ht="105.75" customHeight="1" x14ac:dyDescent="0.15">
      <c r="A2" s="259"/>
      <c r="B2" s="260"/>
      <c r="C2" s="260"/>
      <c r="D2" s="260"/>
      <c r="E2" s="260"/>
      <c r="F2" s="260"/>
      <c r="G2" s="260"/>
      <c r="H2" s="260"/>
      <c r="I2" s="260"/>
      <c r="J2" s="260"/>
      <c r="K2" s="211"/>
      <c r="L2" s="131"/>
      <c r="M2" s="220" t="s">
        <v>1003</v>
      </c>
    </row>
    <row r="3" spans="1:13" s="2" customFormat="1" ht="4.5" hidden="1" customHeight="1" x14ac:dyDescent="0.15">
      <c r="A3" s="36"/>
      <c r="B3" s="37"/>
      <c r="C3" s="37"/>
      <c r="D3" s="37"/>
      <c r="E3" s="37"/>
      <c r="F3" s="37"/>
      <c r="G3" s="37"/>
      <c r="H3" s="37"/>
      <c r="I3" s="37"/>
      <c r="J3" s="37"/>
      <c r="K3" s="37"/>
      <c r="L3" s="131"/>
    </row>
    <row r="4" spans="1:13" s="2" customFormat="1" ht="4.5" hidden="1" customHeight="1" x14ac:dyDescent="0.15">
      <c r="A4" s="36"/>
      <c r="B4" s="37"/>
      <c r="C4" s="37"/>
      <c r="D4" s="37"/>
      <c r="E4" s="37"/>
      <c r="F4" s="37"/>
      <c r="G4" s="37"/>
      <c r="H4" s="37"/>
      <c r="I4" s="37"/>
      <c r="J4" s="37"/>
      <c r="K4" s="37"/>
      <c r="L4" s="131"/>
    </row>
    <row r="5" spans="1:13" s="2" customFormat="1" ht="4.5" hidden="1" customHeight="1" x14ac:dyDescent="0.15">
      <c r="A5" s="36"/>
      <c r="B5" s="37"/>
      <c r="C5" s="37"/>
      <c r="D5" s="37"/>
      <c r="E5" s="37"/>
      <c r="F5" s="37"/>
      <c r="G5" s="37"/>
      <c r="H5" s="37"/>
      <c r="I5" s="37"/>
      <c r="J5" s="37"/>
      <c r="K5" s="37"/>
      <c r="L5" s="131"/>
    </row>
    <row r="6" spans="1:13" s="2" customFormat="1" ht="4.5" hidden="1" customHeight="1" x14ac:dyDescent="0.15">
      <c r="A6" s="36"/>
      <c r="B6" s="37"/>
      <c r="C6" s="37"/>
      <c r="D6" s="37"/>
      <c r="E6" s="37"/>
      <c r="F6" s="37"/>
      <c r="G6" s="37"/>
      <c r="H6" s="37"/>
      <c r="I6" s="37"/>
      <c r="J6" s="37"/>
      <c r="K6" s="37"/>
      <c r="L6" s="131"/>
    </row>
    <row r="7" spans="1:13" s="2" customFormat="1" ht="4.5" hidden="1" customHeight="1" x14ac:dyDescent="0.15">
      <c r="A7" s="36"/>
      <c r="B7" s="37"/>
      <c r="C7" s="37"/>
      <c r="D7" s="37"/>
      <c r="E7" s="37"/>
      <c r="F7" s="37"/>
      <c r="G7" s="37"/>
      <c r="H7" s="37"/>
      <c r="I7" s="37"/>
      <c r="J7" s="37"/>
      <c r="K7" s="37"/>
      <c r="L7" s="131"/>
    </row>
    <row r="8" spans="1:13" s="2" customFormat="1" ht="16.5" customHeight="1" x14ac:dyDescent="0.15">
      <c r="A8" s="11"/>
      <c r="B8" s="11"/>
      <c r="C8" s="11"/>
      <c r="D8" s="11"/>
      <c r="E8" s="11"/>
      <c r="F8" s="11"/>
      <c r="G8" s="11"/>
      <c r="H8" s="39" t="s">
        <v>22</v>
      </c>
      <c r="I8" s="40" t="s">
        <v>5</v>
      </c>
      <c r="J8" s="38" t="s">
        <v>21</v>
      </c>
      <c r="K8" s="38"/>
      <c r="L8" s="131"/>
    </row>
    <row r="9" spans="1:13" s="2" customFormat="1" ht="16.5" customHeight="1" x14ac:dyDescent="0.15">
      <c r="A9" s="11"/>
      <c r="B9" s="11"/>
      <c r="C9" s="11"/>
      <c r="D9" s="11"/>
      <c r="E9" s="11"/>
      <c r="F9" s="11"/>
      <c r="G9" s="11"/>
      <c r="H9" s="39">
        <f>Исходный!G10</f>
        <v>50.75</v>
      </c>
      <c r="I9" s="40">
        <f>Исходный!H10</f>
        <v>56.9</v>
      </c>
      <c r="J9" s="38">
        <f>Исходный!I10</f>
        <v>0</v>
      </c>
      <c r="K9" s="38"/>
      <c r="L9" s="131"/>
    </row>
    <row r="10" spans="1:13" ht="16.5" customHeight="1" x14ac:dyDescent="0.15">
      <c r="A10" s="261" t="s">
        <v>3</v>
      </c>
      <c r="B10" s="261" t="s">
        <v>13</v>
      </c>
      <c r="C10" s="261" t="s">
        <v>4</v>
      </c>
      <c r="D10" s="261" t="s">
        <v>323</v>
      </c>
      <c r="E10" s="261"/>
      <c r="F10" s="261" t="s">
        <v>2</v>
      </c>
      <c r="G10" s="261" t="s">
        <v>324</v>
      </c>
      <c r="H10" s="261"/>
      <c r="I10" s="261"/>
      <c r="J10" s="91" t="s">
        <v>325</v>
      </c>
      <c r="K10" s="256" t="s">
        <v>6</v>
      </c>
    </row>
    <row r="11" spans="1:13" ht="16.5" customHeight="1" x14ac:dyDescent="0.15">
      <c r="A11" s="261"/>
      <c r="B11" s="261"/>
      <c r="C11" s="261"/>
      <c r="D11" s="210" t="s">
        <v>962</v>
      </c>
      <c r="E11" s="59" t="s">
        <v>11</v>
      </c>
      <c r="F11" s="261"/>
      <c r="G11" s="210" t="s">
        <v>9</v>
      </c>
      <c r="H11" s="14" t="s">
        <v>7</v>
      </c>
      <c r="I11" s="13" t="s">
        <v>8</v>
      </c>
      <c r="J11" s="210" t="s">
        <v>326</v>
      </c>
      <c r="K11" s="257"/>
    </row>
    <row r="12" spans="1:13" s="6" customFormat="1" ht="18.95" customHeight="1" x14ac:dyDescent="0.25">
      <c r="A12" s="60" t="s">
        <v>14</v>
      </c>
      <c r="B12" s="60"/>
      <c r="C12" s="212" t="s">
        <v>984</v>
      </c>
      <c r="D12" s="99"/>
      <c r="E12" s="99"/>
      <c r="F12" s="99"/>
      <c r="G12" s="99"/>
      <c r="H12" s="99"/>
      <c r="I12" s="99"/>
      <c r="J12" s="100"/>
      <c r="K12" s="95"/>
      <c r="L12" s="132"/>
    </row>
    <row r="13" spans="1:13" ht="18.95" customHeight="1" x14ac:dyDescent="0.25">
      <c r="A13" s="58" t="s">
        <v>959</v>
      </c>
      <c r="B13" s="60" t="s">
        <v>230</v>
      </c>
      <c r="C13" s="64" t="s">
        <v>960</v>
      </c>
      <c r="D13" s="47" t="s">
        <v>963</v>
      </c>
      <c r="E13" s="47" t="s">
        <v>964</v>
      </c>
      <c r="F13" s="209"/>
      <c r="G13" s="15"/>
      <c r="H13" s="134">
        <v>710</v>
      </c>
      <c r="I13" s="15">
        <f t="shared" ref="I13:I19" si="0">H13*$I$9</f>
        <v>40399</v>
      </c>
      <c r="J13" s="15">
        <f t="shared" ref="J13:J19" si="1">I13-I13*$J$9/100</f>
        <v>40399</v>
      </c>
      <c r="K13" s="14">
        <f>J13*F13</f>
        <v>0</v>
      </c>
    </row>
    <row r="14" spans="1:13" ht="18.95" customHeight="1" x14ac:dyDescent="0.25">
      <c r="A14" s="58" t="s">
        <v>959</v>
      </c>
      <c r="B14" s="60" t="s">
        <v>230</v>
      </c>
      <c r="C14" s="64" t="s">
        <v>961</v>
      </c>
      <c r="D14" s="47" t="s">
        <v>963</v>
      </c>
      <c r="E14" s="47" t="s">
        <v>965</v>
      </c>
      <c r="F14" s="210"/>
      <c r="G14" s="14"/>
      <c r="H14" s="134">
        <v>832</v>
      </c>
      <c r="I14" s="15">
        <f t="shared" si="0"/>
        <v>47340.799999999996</v>
      </c>
      <c r="J14" s="15">
        <f t="shared" si="1"/>
        <v>47340.799999999996</v>
      </c>
      <c r="K14" s="14">
        <f t="shared" ref="K14" si="2">J14*F14</f>
        <v>0</v>
      </c>
    </row>
    <row r="15" spans="1:13" ht="18.95" customHeight="1" x14ac:dyDescent="0.25">
      <c r="A15" s="58" t="s">
        <v>977</v>
      </c>
      <c r="B15" s="60" t="s">
        <v>230</v>
      </c>
      <c r="C15" s="64" t="s">
        <v>978</v>
      </c>
      <c r="D15" s="47"/>
      <c r="E15" s="47"/>
      <c r="F15" s="210"/>
      <c r="G15" s="14"/>
      <c r="H15" s="134">
        <v>60</v>
      </c>
      <c r="I15" s="15">
        <f t="shared" si="0"/>
        <v>3414</v>
      </c>
      <c r="J15" s="15">
        <f t="shared" si="1"/>
        <v>3414</v>
      </c>
      <c r="K15" s="14">
        <f t="shared" ref="K15:K45" si="3">J15*F15</f>
        <v>0</v>
      </c>
    </row>
    <row r="16" spans="1:13" ht="18.95" customHeight="1" x14ac:dyDescent="0.25">
      <c r="A16" s="59" t="s">
        <v>419</v>
      </c>
      <c r="B16" s="60" t="s">
        <v>230</v>
      </c>
      <c r="C16" s="64" t="s">
        <v>980</v>
      </c>
      <c r="D16" s="47"/>
      <c r="E16" s="47"/>
      <c r="F16" s="5"/>
      <c r="G16" s="41"/>
      <c r="H16" s="41">
        <v>66</v>
      </c>
      <c r="I16" s="15">
        <f t="shared" si="0"/>
        <v>3755.4</v>
      </c>
      <c r="J16" s="15">
        <f t="shared" si="1"/>
        <v>3755.4</v>
      </c>
      <c r="K16" s="14">
        <f t="shared" ref="K16:K19" si="4">J16*F16</f>
        <v>0</v>
      </c>
      <c r="L16" s="133"/>
    </row>
    <row r="17" spans="1:12" ht="18.75" customHeight="1" x14ac:dyDescent="0.25">
      <c r="A17" s="59" t="s">
        <v>982</v>
      </c>
      <c r="B17" s="60" t="s">
        <v>230</v>
      </c>
      <c r="C17" s="64" t="s">
        <v>981</v>
      </c>
      <c r="D17" s="47"/>
      <c r="E17" s="47"/>
      <c r="F17" s="5"/>
      <c r="G17" s="41"/>
      <c r="H17" s="41">
        <v>136</v>
      </c>
      <c r="I17" s="15">
        <f t="shared" si="0"/>
        <v>7738.4</v>
      </c>
      <c r="J17" s="15">
        <f t="shared" si="1"/>
        <v>7738.4</v>
      </c>
      <c r="K17" s="14">
        <f t="shared" si="4"/>
        <v>0</v>
      </c>
      <c r="L17" s="133"/>
    </row>
    <row r="18" spans="1:12" ht="18.95" customHeight="1" x14ac:dyDescent="0.25">
      <c r="A18" s="59" t="s">
        <v>176</v>
      </c>
      <c r="B18" s="60" t="s">
        <v>230</v>
      </c>
      <c r="C18" s="64" t="s">
        <v>987</v>
      </c>
      <c r="D18" s="47"/>
      <c r="E18" s="47"/>
      <c r="F18" s="5"/>
      <c r="G18" s="41"/>
      <c r="H18" s="41">
        <v>166</v>
      </c>
      <c r="I18" s="15">
        <f t="shared" si="0"/>
        <v>9445.4</v>
      </c>
      <c r="J18" s="15">
        <f t="shared" si="1"/>
        <v>9445.4</v>
      </c>
      <c r="K18" s="14">
        <f t="shared" si="4"/>
        <v>0</v>
      </c>
      <c r="L18" s="133"/>
    </row>
    <row r="19" spans="1:12" ht="18.75" customHeight="1" x14ac:dyDescent="0.25">
      <c r="A19" s="59" t="s">
        <v>983</v>
      </c>
      <c r="B19" s="60" t="s">
        <v>230</v>
      </c>
      <c r="C19" s="64"/>
      <c r="D19" s="47"/>
      <c r="E19" s="47"/>
      <c r="F19" s="5"/>
      <c r="G19" s="41"/>
      <c r="H19" s="41">
        <v>124</v>
      </c>
      <c r="I19" s="15">
        <f t="shared" si="0"/>
        <v>7055.5999999999995</v>
      </c>
      <c r="J19" s="15">
        <f t="shared" si="1"/>
        <v>7055.5999999999995</v>
      </c>
      <c r="K19" s="14">
        <f t="shared" si="4"/>
        <v>0</v>
      </c>
      <c r="L19" s="133"/>
    </row>
    <row r="20" spans="1:12" s="6" customFormat="1" ht="18.95" customHeight="1" x14ac:dyDescent="0.25">
      <c r="A20" s="60" t="s">
        <v>14</v>
      </c>
      <c r="B20" s="60"/>
      <c r="C20" s="212" t="s">
        <v>985</v>
      </c>
      <c r="D20" s="99"/>
      <c r="E20" s="99"/>
      <c r="F20" s="99"/>
      <c r="G20" s="99"/>
      <c r="H20" s="99"/>
      <c r="I20" s="99"/>
      <c r="J20" s="100"/>
      <c r="K20" s="95"/>
      <c r="L20" s="132"/>
    </row>
    <row r="21" spans="1:12" ht="18.95" customHeight="1" x14ac:dyDescent="0.25">
      <c r="A21" s="58" t="s">
        <v>959</v>
      </c>
      <c r="B21" s="60" t="s">
        <v>230</v>
      </c>
      <c r="C21" s="64" t="s">
        <v>968</v>
      </c>
      <c r="D21" s="47" t="s">
        <v>966</v>
      </c>
      <c r="E21" s="47" t="s">
        <v>967</v>
      </c>
      <c r="F21" s="210"/>
      <c r="G21" s="14"/>
      <c r="H21" s="134">
        <v>518</v>
      </c>
      <c r="I21" s="15">
        <f t="shared" ref="I21:I27" si="5">H21*$I$9</f>
        <v>29474.2</v>
      </c>
      <c r="J21" s="15">
        <f t="shared" ref="J21:J27" si="6">I21-I21*$J$9/100</f>
        <v>29474.2</v>
      </c>
      <c r="K21" s="14">
        <f t="shared" ref="K21" si="7">J21*F21</f>
        <v>0</v>
      </c>
    </row>
    <row r="22" spans="1:12" ht="18.95" customHeight="1" x14ac:dyDescent="0.25">
      <c r="A22" s="58" t="s">
        <v>977</v>
      </c>
      <c r="B22" s="60" t="s">
        <v>230</v>
      </c>
      <c r="C22" s="64" t="s">
        <v>979</v>
      </c>
      <c r="D22" s="47" t="s">
        <v>963</v>
      </c>
      <c r="E22" s="47" t="s">
        <v>965</v>
      </c>
      <c r="F22" s="210"/>
      <c r="G22" s="14"/>
      <c r="H22" s="134">
        <v>2</v>
      </c>
      <c r="I22" s="15">
        <f t="shared" si="5"/>
        <v>113.8</v>
      </c>
      <c r="J22" s="15">
        <f t="shared" si="6"/>
        <v>113.8</v>
      </c>
      <c r="K22" s="14">
        <f t="shared" ref="K22:K27" si="8">J22*F22</f>
        <v>0</v>
      </c>
    </row>
    <row r="23" spans="1:12" ht="18.95" customHeight="1" x14ac:dyDescent="0.25">
      <c r="A23" s="59" t="s">
        <v>419</v>
      </c>
      <c r="B23" s="60" t="s">
        <v>230</v>
      </c>
      <c r="C23" s="64" t="s">
        <v>980</v>
      </c>
      <c r="D23" s="47"/>
      <c r="E23" s="47"/>
      <c r="F23" s="5"/>
      <c r="G23" s="41"/>
      <c r="H23" s="41">
        <v>66</v>
      </c>
      <c r="I23" s="15">
        <f t="shared" si="5"/>
        <v>3755.4</v>
      </c>
      <c r="J23" s="15">
        <f t="shared" si="6"/>
        <v>3755.4</v>
      </c>
      <c r="K23" s="14">
        <f t="shared" si="8"/>
        <v>0</v>
      </c>
      <c r="L23" s="133"/>
    </row>
    <row r="24" spans="1:12" ht="18.75" customHeight="1" x14ac:dyDescent="0.25">
      <c r="A24" s="59" t="s">
        <v>982</v>
      </c>
      <c r="B24" s="60" t="s">
        <v>230</v>
      </c>
      <c r="C24" s="64" t="s">
        <v>981</v>
      </c>
      <c r="D24" s="47"/>
      <c r="E24" s="47"/>
      <c r="F24" s="5"/>
      <c r="G24" s="41"/>
      <c r="H24" s="41">
        <v>136</v>
      </c>
      <c r="I24" s="15">
        <f t="shared" si="5"/>
        <v>7738.4</v>
      </c>
      <c r="J24" s="15">
        <f t="shared" si="6"/>
        <v>7738.4</v>
      </c>
      <c r="K24" s="14">
        <f t="shared" si="8"/>
        <v>0</v>
      </c>
      <c r="L24" s="133"/>
    </row>
    <row r="25" spans="1:12" ht="18.95" customHeight="1" x14ac:dyDescent="0.25">
      <c r="A25" s="59" t="s">
        <v>176</v>
      </c>
      <c r="B25" s="60" t="s">
        <v>230</v>
      </c>
      <c r="C25" s="64" t="s">
        <v>986</v>
      </c>
      <c r="D25" s="47"/>
      <c r="E25" s="47"/>
      <c r="F25" s="5"/>
      <c r="G25" s="41"/>
      <c r="H25" s="41">
        <v>84</v>
      </c>
      <c r="I25" s="15">
        <f t="shared" si="5"/>
        <v>4779.5999999999995</v>
      </c>
      <c r="J25" s="15">
        <f t="shared" si="6"/>
        <v>4779.5999999999995</v>
      </c>
      <c r="K25" s="14">
        <f t="shared" si="8"/>
        <v>0</v>
      </c>
      <c r="L25" s="133"/>
    </row>
    <row r="26" spans="1:12" ht="18.95" customHeight="1" x14ac:dyDescent="0.25">
      <c r="A26" s="59" t="s">
        <v>176</v>
      </c>
      <c r="B26" s="60" t="s">
        <v>230</v>
      </c>
      <c r="C26" s="64" t="s">
        <v>987</v>
      </c>
      <c r="D26" s="47"/>
      <c r="E26" s="47"/>
      <c r="F26" s="5"/>
      <c r="G26" s="41"/>
      <c r="H26" s="41">
        <v>166</v>
      </c>
      <c r="I26" s="15">
        <f t="shared" si="5"/>
        <v>9445.4</v>
      </c>
      <c r="J26" s="15">
        <f t="shared" si="6"/>
        <v>9445.4</v>
      </c>
      <c r="K26" s="14">
        <f t="shared" si="8"/>
        <v>0</v>
      </c>
      <c r="L26" s="133"/>
    </row>
    <row r="27" spans="1:12" ht="18.75" customHeight="1" x14ac:dyDescent="0.25">
      <c r="A27" s="59" t="s">
        <v>983</v>
      </c>
      <c r="B27" s="60" t="s">
        <v>230</v>
      </c>
      <c r="C27" s="64"/>
      <c r="D27" s="47"/>
      <c r="E27" s="47"/>
      <c r="F27" s="5"/>
      <c r="G27" s="41"/>
      <c r="H27" s="41">
        <v>124</v>
      </c>
      <c r="I27" s="15">
        <f t="shared" si="5"/>
        <v>7055.5999999999995</v>
      </c>
      <c r="J27" s="15">
        <f t="shared" si="6"/>
        <v>7055.5999999999995</v>
      </c>
      <c r="K27" s="14">
        <f t="shared" si="8"/>
        <v>0</v>
      </c>
      <c r="L27" s="133"/>
    </row>
    <row r="28" spans="1:12" s="6" customFormat="1" ht="18.95" customHeight="1" x14ac:dyDescent="0.25">
      <c r="A28" s="60" t="s">
        <v>14</v>
      </c>
      <c r="B28" s="60"/>
      <c r="C28" s="98" t="s">
        <v>976</v>
      </c>
      <c r="D28" s="99"/>
      <c r="E28" s="99"/>
      <c r="F28" s="99"/>
      <c r="G28" s="99"/>
      <c r="H28" s="99"/>
      <c r="I28" s="99"/>
      <c r="J28" s="15"/>
      <c r="K28" s="14">
        <f t="shared" si="3"/>
        <v>0</v>
      </c>
      <c r="L28" s="132"/>
    </row>
    <row r="29" spans="1:12" ht="18.95" customHeight="1" x14ac:dyDescent="0.25">
      <c r="A29" s="58" t="s">
        <v>135</v>
      </c>
      <c r="B29" s="60" t="s">
        <v>230</v>
      </c>
      <c r="C29" s="64" t="s">
        <v>969</v>
      </c>
      <c r="D29" s="47"/>
      <c r="E29" s="47"/>
      <c r="F29" s="210"/>
      <c r="G29" s="14"/>
      <c r="H29" s="14">
        <v>792</v>
      </c>
      <c r="I29" s="15">
        <f>H29*$I$9</f>
        <v>45064.799999999996</v>
      </c>
      <c r="J29" s="15">
        <f>I29-I29*$J$9/100</f>
        <v>45064.799999999996</v>
      </c>
      <c r="K29" s="14">
        <f t="shared" si="3"/>
        <v>0</v>
      </c>
    </row>
    <row r="30" spans="1:12" ht="18.95" customHeight="1" x14ac:dyDescent="0.25">
      <c r="A30" s="58" t="s">
        <v>135</v>
      </c>
      <c r="B30" s="60" t="s">
        <v>230</v>
      </c>
      <c r="C30" s="64" t="s">
        <v>970</v>
      </c>
      <c r="D30" s="47"/>
      <c r="E30" s="47"/>
      <c r="F30" s="210"/>
      <c r="G30" s="14"/>
      <c r="H30" s="14">
        <v>1068</v>
      </c>
      <c r="I30" s="15">
        <f>H30*$I$9</f>
        <v>60769.2</v>
      </c>
      <c r="J30" s="15">
        <f>I30-I30*$J$9/100</f>
        <v>60769.2</v>
      </c>
      <c r="K30" s="14">
        <f t="shared" si="3"/>
        <v>0</v>
      </c>
    </row>
    <row r="31" spans="1:12" ht="18.95" customHeight="1" x14ac:dyDescent="0.25">
      <c r="A31" s="58" t="s">
        <v>135</v>
      </c>
      <c r="B31" s="60" t="s">
        <v>230</v>
      </c>
      <c r="C31" s="64" t="s">
        <v>971</v>
      </c>
      <c r="D31" s="47"/>
      <c r="E31" s="47"/>
      <c r="F31" s="210"/>
      <c r="G31" s="14"/>
      <c r="H31" s="14">
        <v>1420</v>
      </c>
      <c r="I31" s="15">
        <f>H31*$I$9</f>
        <v>80798</v>
      </c>
      <c r="J31" s="15">
        <f>I31-I31*$J$9/100</f>
        <v>80798</v>
      </c>
      <c r="K31" s="14">
        <f t="shared" si="3"/>
        <v>0</v>
      </c>
    </row>
    <row r="32" spans="1:12" s="6" customFormat="1" ht="18.95" customHeight="1" x14ac:dyDescent="0.25">
      <c r="A32" s="60" t="s">
        <v>14</v>
      </c>
      <c r="B32" s="60"/>
      <c r="C32" s="98" t="s">
        <v>975</v>
      </c>
      <c r="D32" s="99"/>
      <c r="E32" s="99"/>
      <c r="F32" s="99"/>
      <c r="G32" s="99"/>
      <c r="H32" s="99"/>
      <c r="I32" s="99"/>
      <c r="J32" s="15"/>
      <c r="K32" s="14">
        <f t="shared" si="3"/>
        <v>0</v>
      </c>
      <c r="L32" s="132"/>
    </row>
    <row r="33" spans="1:12" ht="18.95" customHeight="1" x14ac:dyDescent="0.25">
      <c r="A33" s="58" t="s">
        <v>135</v>
      </c>
      <c r="B33" s="60" t="s">
        <v>230</v>
      </c>
      <c r="C33" s="64" t="s">
        <v>972</v>
      </c>
      <c r="D33" s="47"/>
      <c r="E33" s="47"/>
      <c r="F33" s="210"/>
      <c r="G33" s="14"/>
      <c r="H33" s="14">
        <v>822</v>
      </c>
      <c r="I33" s="15">
        <f>H33*$I$9</f>
        <v>46771.799999999996</v>
      </c>
      <c r="J33" s="15">
        <f>I33-I33*$J$9/100</f>
        <v>46771.799999999996</v>
      </c>
      <c r="K33" s="14">
        <f t="shared" si="3"/>
        <v>0</v>
      </c>
    </row>
    <row r="34" spans="1:12" ht="18.95" customHeight="1" x14ac:dyDescent="0.25">
      <c r="A34" s="58" t="s">
        <v>135</v>
      </c>
      <c r="B34" s="60" t="s">
        <v>230</v>
      </c>
      <c r="C34" s="64" t="s">
        <v>973</v>
      </c>
      <c r="D34" s="47"/>
      <c r="E34" s="47"/>
      <c r="F34" s="210"/>
      <c r="G34" s="14"/>
      <c r="H34" s="14">
        <v>1122</v>
      </c>
      <c r="I34" s="15">
        <f>H34*$I$9</f>
        <v>63841.799999999996</v>
      </c>
      <c r="J34" s="15">
        <f>I34-I34*$J$9/100</f>
        <v>63841.799999999996</v>
      </c>
      <c r="K34" s="14">
        <f t="shared" si="3"/>
        <v>0</v>
      </c>
    </row>
    <row r="35" spans="1:12" ht="18.95" customHeight="1" x14ac:dyDescent="0.25">
      <c r="A35" s="58" t="s">
        <v>135</v>
      </c>
      <c r="B35" s="60" t="s">
        <v>230</v>
      </c>
      <c r="C35" s="64" t="s">
        <v>974</v>
      </c>
      <c r="D35" s="47"/>
      <c r="E35" s="47"/>
      <c r="F35" s="210"/>
      <c r="G35" s="14"/>
      <c r="H35" s="14">
        <v>1426</v>
      </c>
      <c r="I35" s="15">
        <f>H35*$I$9</f>
        <v>81139.399999999994</v>
      </c>
      <c r="J35" s="15">
        <f>I35-I35*$J$9/100</f>
        <v>81139.399999999994</v>
      </c>
      <c r="K35" s="14">
        <f t="shared" si="3"/>
        <v>0</v>
      </c>
    </row>
    <row r="36" spans="1:12" s="6" customFormat="1" ht="18.95" customHeight="1" x14ac:dyDescent="0.25">
      <c r="A36" s="60" t="s">
        <v>14</v>
      </c>
      <c r="B36" s="60"/>
      <c r="C36" s="98" t="s">
        <v>988</v>
      </c>
      <c r="D36" s="99"/>
      <c r="E36" s="99"/>
      <c r="F36" s="99"/>
      <c r="G36" s="99"/>
      <c r="H36" s="99"/>
      <c r="I36" s="99"/>
      <c r="J36" s="15"/>
      <c r="K36" s="14">
        <f t="shared" si="3"/>
        <v>0</v>
      </c>
      <c r="L36" s="132"/>
    </row>
    <row r="37" spans="1:12" ht="18.95" customHeight="1" x14ac:dyDescent="0.25">
      <c r="A37" s="59" t="s">
        <v>1000</v>
      </c>
      <c r="B37" s="60" t="s">
        <v>230</v>
      </c>
      <c r="C37" s="64" t="s">
        <v>989</v>
      </c>
      <c r="D37" s="47"/>
      <c r="E37" s="47"/>
      <c r="F37" s="5"/>
      <c r="G37" s="41"/>
      <c r="H37" s="41">
        <v>24</v>
      </c>
      <c r="I37" s="15">
        <f>H37*$I$9</f>
        <v>1365.6</v>
      </c>
      <c r="J37" s="15">
        <f>I37-I37*$J$9/100</f>
        <v>1365.6</v>
      </c>
      <c r="K37" s="14">
        <f t="shared" si="3"/>
        <v>0</v>
      </c>
      <c r="L37" s="133"/>
    </row>
    <row r="38" spans="1:12" ht="18.95" customHeight="1" x14ac:dyDescent="0.25">
      <c r="A38" s="59" t="s">
        <v>1000</v>
      </c>
      <c r="B38" s="60" t="s">
        <v>230</v>
      </c>
      <c r="C38" s="64" t="s">
        <v>990</v>
      </c>
      <c r="D38" s="47"/>
      <c r="E38" s="47"/>
      <c r="F38" s="5"/>
      <c r="G38" s="41"/>
      <c r="H38" s="41">
        <v>34</v>
      </c>
      <c r="I38" s="15">
        <f>H38*$I$9</f>
        <v>1934.6</v>
      </c>
      <c r="J38" s="15">
        <f>I38-I38*$J$9/100</f>
        <v>1934.6</v>
      </c>
      <c r="K38" s="14">
        <f t="shared" si="3"/>
        <v>0</v>
      </c>
      <c r="L38" s="133"/>
    </row>
    <row r="39" spans="1:12" ht="18.95" customHeight="1" x14ac:dyDescent="0.25">
      <c r="A39" s="59" t="s">
        <v>1000</v>
      </c>
      <c r="B39" s="60" t="s">
        <v>230</v>
      </c>
      <c r="C39" s="64" t="s">
        <v>991</v>
      </c>
      <c r="D39" s="47"/>
      <c r="E39" s="47"/>
      <c r="F39" s="5"/>
      <c r="G39" s="41"/>
      <c r="H39" s="41">
        <v>42</v>
      </c>
      <c r="I39" s="15">
        <f>H39*$I$9</f>
        <v>2389.7999999999997</v>
      </c>
      <c r="J39" s="15">
        <f>I39-I39*$J$9/100</f>
        <v>2389.7999999999997</v>
      </c>
      <c r="K39" s="14">
        <f t="shared" si="3"/>
        <v>0</v>
      </c>
      <c r="L39" s="133"/>
    </row>
    <row r="40" spans="1:12" ht="18.95" customHeight="1" x14ac:dyDescent="0.25">
      <c r="A40" s="59" t="s">
        <v>983</v>
      </c>
      <c r="B40" s="60" t="s">
        <v>230</v>
      </c>
      <c r="C40" s="64"/>
      <c r="D40" s="47"/>
      <c r="E40" s="47"/>
      <c r="F40" s="5"/>
      <c r="G40" s="41"/>
      <c r="H40" s="41">
        <v>124</v>
      </c>
      <c r="I40" s="15">
        <f>H40*$I$9</f>
        <v>7055.5999999999995</v>
      </c>
      <c r="J40" s="15">
        <f>I40-I40*$J$9/100</f>
        <v>7055.5999999999995</v>
      </c>
      <c r="K40" s="14">
        <f t="shared" ref="K40" si="9">J40*F40</f>
        <v>0</v>
      </c>
      <c r="L40" s="133"/>
    </row>
    <row r="41" spans="1:12" ht="18.75" customHeight="1" x14ac:dyDescent="0.25">
      <c r="A41" s="59" t="s">
        <v>992</v>
      </c>
      <c r="B41" s="60" t="s">
        <v>230</v>
      </c>
      <c r="C41" s="64" t="s">
        <v>993</v>
      </c>
      <c r="D41" s="47"/>
      <c r="E41" s="47"/>
      <c r="F41" s="5"/>
      <c r="G41" s="41"/>
      <c r="H41" s="41">
        <v>76</v>
      </c>
      <c r="I41" s="15">
        <f>H41*$I$9</f>
        <v>4324.3999999999996</v>
      </c>
      <c r="J41" s="15">
        <f>I41-I41*$J$9/100</f>
        <v>4324.3999999999996</v>
      </c>
      <c r="K41" s="14">
        <f t="shared" si="3"/>
        <v>0</v>
      </c>
      <c r="L41" s="133"/>
    </row>
    <row r="42" spans="1:12" ht="18.95" customHeight="1" x14ac:dyDescent="0.25">
      <c r="A42" s="60" t="s">
        <v>14</v>
      </c>
      <c r="B42" s="60"/>
      <c r="C42" s="98" t="s">
        <v>994</v>
      </c>
      <c r="D42" s="99"/>
      <c r="E42" s="99"/>
      <c r="F42" s="99"/>
      <c r="G42" s="99"/>
      <c r="H42" s="99"/>
      <c r="I42" s="99"/>
      <c r="J42" s="15"/>
      <c r="K42" s="14">
        <f t="shared" si="3"/>
        <v>0</v>
      </c>
    </row>
    <row r="43" spans="1:12" ht="18.95" customHeight="1" x14ac:dyDescent="0.25">
      <c r="A43" s="59" t="s">
        <v>995</v>
      </c>
      <c r="B43" s="60" t="s">
        <v>230</v>
      </c>
      <c r="C43" s="64" t="s">
        <v>996</v>
      </c>
      <c r="D43" s="47"/>
      <c r="E43" s="47"/>
      <c r="F43" s="5"/>
      <c r="G43" s="41"/>
      <c r="H43" s="41">
        <v>144</v>
      </c>
      <c r="I43" s="15">
        <f>H43*$I$9</f>
        <v>8193.6</v>
      </c>
      <c r="J43" s="15">
        <f>I43-I43*$J$9/100</f>
        <v>8193.6</v>
      </c>
      <c r="K43" s="14">
        <f t="shared" si="3"/>
        <v>0</v>
      </c>
      <c r="L43" s="133"/>
    </row>
    <row r="44" spans="1:12" ht="18.95" customHeight="1" x14ac:dyDescent="0.25">
      <c r="A44" s="59" t="s">
        <v>176</v>
      </c>
      <c r="B44" s="60" t="s">
        <v>230</v>
      </c>
      <c r="C44" s="64" t="s">
        <v>997</v>
      </c>
      <c r="D44" s="47"/>
      <c r="E44" s="47"/>
      <c r="F44" s="5"/>
      <c r="G44" s="41"/>
      <c r="H44" s="41">
        <v>168</v>
      </c>
      <c r="I44" s="15">
        <f>H44*$I$9</f>
        <v>9559.1999999999989</v>
      </c>
      <c r="J44" s="15">
        <f>I44-I44*$J$9/100</f>
        <v>9559.1999999999989</v>
      </c>
      <c r="K44" s="14">
        <f t="shared" si="3"/>
        <v>0</v>
      </c>
      <c r="L44" s="133"/>
    </row>
    <row r="45" spans="1:12" ht="18.95" customHeight="1" x14ac:dyDescent="0.25">
      <c r="A45" s="59" t="s">
        <v>998</v>
      </c>
      <c r="B45" s="60" t="s">
        <v>230</v>
      </c>
      <c r="C45" s="64" t="s">
        <v>999</v>
      </c>
      <c r="D45" s="47"/>
      <c r="E45" s="47"/>
      <c r="F45" s="5"/>
      <c r="G45" s="41"/>
      <c r="H45" s="41">
        <v>34</v>
      </c>
      <c r="I45" s="15">
        <f>H45*$I$9</f>
        <v>1934.6</v>
      </c>
      <c r="J45" s="15">
        <f>I45-I45*$J$9/100</f>
        <v>1934.6</v>
      </c>
      <c r="K45" s="14">
        <f t="shared" si="3"/>
        <v>0</v>
      </c>
      <c r="L45" s="133"/>
    </row>
    <row r="46" spans="1:12" ht="91.5" customHeight="1" x14ac:dyDescent="0.2">
      <c r="A46" s="258" t="s">
        <v>0</v>
      </c>
      <c r="B46" s="258"/>
      <c r="C46" s="258"/>
      <c r="D46" s="258"/>
      <c r="E46" s="258"/>
      <c r="F46" s="258"/>
      <c r="G46" s="258"/>
      <c r="H46" s="258"/>
    </row>
  </sheetData>
  <mergeCells count="9">
    <mergeCell ref="K10:K11"/>
    <mergeCell ref="A46:H46"/>
    <mergeCell ref="A2:J2"/>
    <mergeCell ref="A10:A11"/>
    <mergeCell ref="B10:B11"/>
    <mergeCell ref="C10:C11"/>
    <mergeCell ref="D10:E10"/>
    <mergeCell ref="F10:F11"/>
    <mergeCell ref="G10:I10"/>
  </mergeCells>
  <hyperlinks>
    <hyperlink ref="M2" location="Исходный!R1C1" display="В Исходный Прайс"/>
  </hyperlinks>
  <pageMargins left="0.25" right="0.25" top="0.75" bottom="0.75" header="0.3" footer="0.3"/>
  <pageSetup paperSize="9" scale="54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3"/>
  <sheetViews>
    <sheetView zoomScaleNormal="100" workbookViewId="0">
      <selection activeCell="M2" sqref="M2"/>
    </sheetView>
  </sheetViews>
  <sheetFormatPr defaultRowHeight="10.5" x14ac:dyDescent="0.15"/>
  <cols>
    <col min="1" max="1" width="37.7109375" style="1" customWidth="1"/>
    <col min="2" max="2" width="11.28515625" style="1" customWidth="1"/>
    <col min="3" max="3" width="22.140625" style="1" customWidth="1"/>
    <col min="4" max="4" width="7.5703125" style="1" customWidth="1"/>
    <col min="5" max="5" width="6.85546875" style="1" customWidth="1"/>
    <col min="6" max="6" width="7.7109375" style="1" hidden="1" customWidth="1"/>
    <col min="7" max="7" width="9.5703125" style="1" customWidth="1"/>
    <col min="8" max="8" width="9" style="4" customWidth="1"/>
    <col min="9" max="9" width="13.5703125" style="12" customWidth="1"/>
    <col min="10" max="10" width="13.5703125" style="1" customWidth="1"/>
    <col min="11" max="11" width="13.5703125" style="1" hidden="1" customWidth="1"/>
    <col min="12" max="12" width="9.140625" style="1"/>
    <col min="13" max="13" width="18.42578125" style="1" customWidth="1"/>
    <col min="14" max="16384" width="9.140625" style="1"/>
  </cols>
  <sheetData>
    <row r="1" spans="1:13" ht="3" customHeight="1" x14ac:dyDescent="0.15"/>
    <row r="2" spans="1:13" s="2" customFormat="1" ht="106.5" customHeight="1" x14ac:dyDescent="0.15">
      <c r="A2" s="259"/>
      <c r="B2" s="260"/>
      <c r="C2" s="260"/>
      <c r="D2" s="260"/>
      <c r="E2" s="260"/>
      <c r="F2" s="260"/>
      <c r="G2" s="260"/>
      <c r="H2" s="260"/>
      <c r="I2" s="260"/>
      <c r="J2" s="260"/>
      <c r="K2" s="89"/>
      <c r="M2" s="220" t="s">
        <v>1003</v>
      </c>
    </row>
    <row r="3" spans="1:13" s="2" customFormat="1" ht="4.5" hidden="1" customHeight="1" x14ac:dyDescent="0.15">
      <c r="A3" s="36"/>
      <c r="B3" s="37"/>
      <c r="C3" s="37"/>
      <c r="D3" s="37"/>
      <c r="E3" s="37"/>
      <c r="F3" s="37"/>
      <c r="G3" s="37"/>
      <c r="H3" s="37"/>
      <c r="I3" s="37"/>
      <c r="J3" s="37"/>
      <c r="K3" s="37"/>
    </row>
    <row r="4" spans="1:13" s="2" customFormat="1" ht="4.5" hidden="1" customHeight="1" x14ac:dyDescent="0.15">
      <c r="A4" s="36"/>
      <c r="B4" s="37"/>
      <c r="C4" s="37"/>
      <c r="D4" s="37"/>
      <c r="E4" s="37"/>
      <c r="F4" s="37"/>
      <c r="G4" s="37"/>
      <c r="H4" s="37"/>
      <c r="I4" s="37"/>
      <c r="J4" s="37"/>
      <c r="K4" s="37"/>
    </row>
    <row r="5" spans="1:13" s="2" customFormat="1" ht="4.5" hidden="1" customHeight="1" x14ac:dyDescent="0.15">
      <c r="A5" s="36"/>
      <c r="B5" s="37"/>
      <c r="C5" s="37"/>
      <c r="D5" s="37"/>
      <c r="E5" s="37"/>
      <c r="F5" s="37"/>
      <c r="G5" s="37"/>
      <c r="H5" s="37"/>
      <c r="I5" s="37"/>
      <c r="J5" s="37"/>
      <c r="K5" s="37"/>
    </row>
    <row r="6" spans="1:13" s="2" customFormat="1" ht="4.5" hidden="1" customHeight="1" x14ac:dyDescent="0.15">
      <c r="A6" s="36"/>
      <c r="B6" s="37"/>
      <c r="C6" s="37"/>
      <c r="D6" s="37"/>
      <c r="E6" s="37"/>
      <c r="F6" s="37"/>
      <c r="G6" s="37"/>
      <c r="H6" s="37"/>
      <c r="I6" s="37"/>
      <c r="J6" s="37"/>
      <c r="K6" s="37"/>
    </row>
    <row r="7" spans="1:13" s="2" customFormat="1" ht="25.5" customHeight="1" x14ac:dyDescent="0.15">
      <c r="A7" s="267" t="s">
        <v>245</v>
      </c>
      <c r="B7" s="268"/>
      <c r="C7" s="268"/>
      <c r="D7" s="268"/>
      <c r="E7" s="268"/>
      <c r="F7" s="268"/>
      <c r="G7" s="268"/>
      <c r="H7" s="268"/>
      <c r="I7" s="268"/>
      <c r="J7" s="268"/>
      <c r="K7" s="87"/>
    </row>
    <row r="8" spans="1:13" s="2" customFormat="1" ht="16.5" customHeight="1" x14ac:dyDescent="0.15">
      <c r="A8" s="11"/>
      <c r="B8" s="11"/>
      <c r="C8" s="11"/>
      <c r="D8" s="11"/>
      <c r="E8" s="11"/>
      <c r="F8" s="11"/>
      <c r="G8" s="11"/>
      <c r="H8" s="39" t="s">
        <v>22</v>
      </c>
      <c r="I8" s="40" t="s">
        <v>5</v>
      </c>
      <c r="J8" s="38" t="s">
        <v>21</v>
      </c>
      <c r="K8" s="38"/>
    </row>
    <row r="9" spans="1:13" s="2" customFormat="1" ht="16.5" customHeight="1" x14ac:dyDescent="0.15">
      <c r="A9" s="11"/>
      <c r="B9" s="11"/>
      <c r="C9" s="11"/>
      <c r="D9" s="11"/>
      <c r="E9" s="11"/>
      <c r="F9" s="11"/>
      <c r="G9" s="11"/>
      <c r="H9" s="39"/>
      <c r="I9" s="40">
        <f>Исходный!H10</f>
        <v>56.9</v>
      </c>
      <c r="J9" s="38">
        <f>Исходный!I10</f>
        <v>0</v>
      </c>
      <c r="K9" s="38"/>
    </row>
    <row r="10" spans="1:13" ht="16.5" customHeight="1" x14ac:dyDescent="0.15">
      <c r="A10" s="261" t="s">
        <v>3</v>
      </c>
      <c r="B10" s="261" t="s">
        <v>13</v>
      </c>
      <c r="C10" s="261" t="s">
        <v>4</v>
      </c>
      <c r="D10" s="261" t="s">
        <v>323</v>
      </c>
      <c r="E10" s="261"/>
      <c r="F10" s="261" t="s">
        <v>2</v>
      </c>
      <c r="G10" s="261" t="s">
        <v>324</v>
      </c>
      <c r="H10" s="261"/>
      <c r="I10" s="261"/>
      <c r="J10" s="91" t="s">
        <v>325</v>
      </c>
      <c r="K10" s="256" t="s">
        <v>6</v>
      </c>
    </row>
    <row r="11" spans="1:13" ht="16.5" customHeight="1" x14ac:dyDescent="0.15">
      <c r="A11" s="261"/>
      <c r="B11" s="261"/>
      <c r="C11" s="261"/>
      <c r="D11" s="85" t="s">
        <v>10</v>
      </c>
      <c r="E11" s="59" t="s">
        <v>11</v>
      </c>
      <c r="F11" s="261"/>
      <c r="G11" s="85" t="s">
        <v>9</v>
      </c>
      <c r="H11" s="14" t="s">
        <v>7</v>
      </c>
      <c r="I11" s="13" t="s">
        <v>8</v>
      </c>
      <c r="J11" s="85" t="s">
        <v>326</v>
      </c>
      <c r="K11" s="257"/>
    </row>
    <row r="12" spans="1:13" s="6" customFormat="1" ht="18.75" customHeight="1" x14ac:dyDescent="0.15">
      <c r="A12" s="60" t="s">
        <v>243</v>
      </c>
      <c r="B12" s="50"/>
      <c r="C12" s="107"/>
      <c r="D12" s="107"/>
      <c r="E12" s="107"/>
      <c r="F12" s="107"/>
      <c r="G12" s="107"/>
      <c r="H12" s="107"/>
      <c r="I12" s="107"/>
      <c r="J12" s="108"/>
      <c r="K12" s="60"/>
    </row>
    <row r="13" spans="1:13" ht="21.75" customHeight="1" x14ac:dyDescent="0.15">
      <c r="A13" s="59" t="s">
        <v>212</v>
      </c>
      <c r="B13" s="61" t="s">
        <v>227</v>
      </c>
      <c r="C13" s="58" t="s">
        <v>246</v>
      </c>
      <c r="D13" s="9"/>
      <c r="E13" s="9"/>
      <c r="F13" s="10">
        <v>1</v>
      </c>
      <c r="G13" s="15"/>
      <c r="H13" s="15"/>
      <c r="I13" s="15">
        <v>3700</v>
      </c>
      <c r="J13" s="15">
        <f>I13-I13*$J$9/100</f>
        <v>3700</v>
      </c>
      <c r="K13" s="14">
        <f>J13*F13</f>
        <v>3700</v>
      </c>
    </row>
    <row r="14" spans="1:13" ht="18.95" customHeight="1" x14ac:dyDescent="0.15">
      <c r="A14" s="59" t="s">
        <v>212</v>
      </c>
      <c r="B14" s="61" t="s">
        <v>227</v>
      </c>
      <c r="C14" s="59" t="s">
        <v>247</v>
      </c>
      <c r="D14" s="7"/>
      <c r="E14" s="7"/>
      <c r="F14" s="56">
        <v>1</v>
      </c>
      <c r="G14" s="14"/>
      <c r="H14" s="14"/>
      <c r="I14" s="14">
        <v>4100</v>
      </c>
      <c r="J14" s="15">
        <f t="shared" ref="J14:J41" si="0">I14-I14*$J$9/100</f>
        <v>4100</v>
      </c>
      <c r="K14" s="14">
        <f t="shared" ref="K14:K41" si="1">J14*F14</f>
        <v>4100</v>
      </c>
    </row>
    <row r="15" spans="1:13" ht="18.95" customHeight="1" x14ac:dyDescent="0.15">
      <c r="A15" s="59" t="s">
        <v>212</v>
      </c>
      <c r="B15" s="61" t="s">
        <v>227</v>
      </c>
      <c r="C15" s="59" t="s">
        <v>248</v>
      </c>
      <c r="D15" s="7"/>
      <c r="E15" s="7"/>
      <c r="F15" s="56">
        <v>1</v>
      </c>
      <c r="G15" s="14"/>
      <c r="H15" s="14"/>
      <c r="I15" s="14">
        <v>4900</v>
      </c>
      <c r="J15" s="15">
        <f t="shared" si="0"/>
        <v>4900</v>
      </c>
      <c r="K15" s="14">
        <f t="shared" si="1"/>
        <v>4900</v>
      </c>
    </row>
    <row r="16" spans="1:13" ht="18.95" customHeight="1" x14ac:dyDescent="0.15">
      <c r="A16" s="59" t="s">
        <v>212</v>
      </c>
      <c r="B16" s="61" t="s">
        <v>227</v>
      </c>
      <c r="C16" s="59" t="s">
        <v>249</v>
      </c>
      <c r="D16" s="7"/>
      <c r="E16" s="7"/>
      <c r="F16" s="56">
        <v>1</v>
      </c>
      <c r="G16" s="14"/>
      <c r="H16" s="14"/>
      <c r="I16" s="14">
        <v>5200</v>
      </c>
      <c r="J16" s="15">
        <f t="shared" si="0"/>
        <v>5200</v>
      </c>
      <c r="K16" s="14">
        <f t="shared" si="1"/>
        <v>5200</v>
      </c>
    </row>
    <row r="17" spans="1:12" ht="18.95" customHeight="1" x14ac:dyDescent="0.15">
      <c r="A17" s="59" t="s">
        <v>212</v>
      </c>
      <c r="B17" s="61" t="s">
        <v>227</v>
      </c>
      <c r="C17" s="59" t="s">
        <v>250</v>
      </c>
      <c r="D17" s="7"/>
      <c r="E17" s="7"/>
      <c r="F17" s="56">
        <v>1</v>
      </c>
      <c r="G17" s="14"/>
      <c r="H17" s="14"/>
      <c r="I17" s="14">
        <v>6160</v>
      </c>
      <c r="J17" s="15">
        <f t="shared" si="0"/>
        <v>6160</v>
      </c>
      <c r="K17" s="14">
        <f t="shared" si="1"/>
        <v>6160</v>
      </c>
    </row>
    <row r="18" spans="1:12" ht="18.95" customHeight="1" x14ac:dyDescent="0.15">
      <c r="A18" s="59" t="s">
        <v>212</v>
      </c>
      <c r="B18" s="61" t="s">
        <v>227</v>
      </c>
      <c r="C18" s="59" t="s">
        <v>251</v>
      </c>
      <c r="D18" s="7"/>
      <c r="E18" s="7"/>
      <c r="F18" s="56">
        <v>1</v>
      </c>
      <c r="G18" s="14"/>
      <c r="H18" s="14"/>
      <c r="I18" s="14">
        <v>7560</v>
      </c>
      <c r="J18" s="15">
        <f t="shared" si="0"/>
        <v>7560</v>
      </c>
      <c r="K18" s="14">
        <f t="shared" si="1"/>
        <v>7560</v>
      </c>
    </row>
    <row r="19" spans="1:12" ht="18.95" customHeight="1" x14ac:dyDescent="0.15">
      <c r="A19" s="59" t="s">
        <v>212</v>
      </c>
      <c r="B19" s="61" t="s">
        <v>227</v>
      </c>
      <c r="C19" s="59" t="s">
        <v>252</v>
      </c>
      <c r="D19" s="7"/>
      <c r="E19" s="7"/>
      <c r="F19" s="56">
        <v>1</v>
      </c>
      <c r="G19" s="14"/>
      <c r="H19" s="14"/>
      <c r="I19" s="14">
        <v>8600</v>
      </c>
      <c r="J19" s="15">
        <f t="shared" si="0"/>
        <v>8600</v>
      </c>
      <c r="K19" s="14">
        <f t="shared" si="1"/>
        <v>8600</v>
      </c>
    </row>
    <row r="20" spans="1:12" ht="18.95" customHeight="1" x14ac:dyDescent="0.15">
      <c r="A20" s="60" t="s">
        <v>242</v>
      </c>
      <c r="B20" s="83" t="s">
        <v>36</v>
      </c>
      <c r="C20" s="84"/>
      <c r="D20" s="84"/>
      <c r="E20" s="84"/>
      <c r="F20" s="84"/>
      <c r="G20" s="84"/>
      <c r="H20" s="84"/>
      <c r="I20" s="84"/>
      <c r="J20" s="15"/>
      <c r="K20" s="14">
        <f t="shared" si="1"/>
        <v>0</v>
      </c>
    </row>
    <row r="21" spans="1:12" ht="18.95" customHeight="1" x14ac:dyDescent="0.15">
      <c r="A21" s="59" t="s">
        <v>212</v>
      </c>
      <c r="B21" s="61" t="s">
        <v>227</v>
      </c>
      <c r="C21" s="58" t="s">
        <v>253</v>
      </c>
      <c r="D21" s="3"/>
      <c r="E21" s="3"/>
      <c r="F21" s="5">
        <v>1</v>
      </c>
      <c r="G21" s="41"/>
      <c r="H21" s="15"/>
      <c r="I21" s="15">
        <v>4480</v>
      </c>
      <c r="J21" s="15">
        <f t="shared" si="0"/>
        <v>4480</v>
      </c>
      <c r="K21" s="14">
        <f t="shared" si="1"/>
        <v>4480</v>
      </c>
      <c r="L21" s="4"/>
    </row>
    <row r="22" spans="1:12" ht="18.75" customHeight="1" x14ac:dyDescent="0.15">
      <c r="A22" s="59" t="s">
        <v>212</v>
      </c>
      <c r="B22" s="61" t="s">
        <v>227</v>
      </c>
      <c r="C22" s="59" t="s">
        <v>254</v>
      </c>
      <c r="D22" s="3"/>
      <c r="E22" s="3"/>
      <c r="F22" s="5">
        <v>1</v>
      </c>
      <c r="G22" s="41"/>
      <c r="H22" s="15"/>
      <c r="I22" s="15">
        <v>5000</v>
      </c>
      <c r="J22" s="15">
        <f t="shared" si="0"/>
        <v>5000</v>
      </c>
      <c r="K22" s="14">
        <f t="shared" si="1"/>
        <v>5000</v>
      </c>
      <c r="L22" s="4"/>
    </row>
    <row r="23" spans="1:12" ht="18.75" customHeight="1" x14ac:dyDescent="0.15">
      <c r="A23" s="59" t="s">
        <v>212</v>
      </c>
      <c r="B23" s="61" t="s">
        <v>227</v>
      </c>
      <c r="C23" s="59" t="s">
        <v>255</v>
      </c>
      <c r="D23" s="3"/>
      <c r="E23" s="3"/>
      <c r="F23" s="5">
        <v>1</v>
      </c>
      <c r="G23" s="41"/>
      <c r="H23" s="15"/>
      <c r="I23" s="15">
        <v>6660</v>
      </c>
      <c r="J23" s="15">
        <f t="shared" si="0"/>
        <v>6660</v>
      </c>
      <c r="K23" s="14">
        <f t="shared" si="1"/>
        <v>6660</v>
      </c>
      <c r="L23" s="4"/>
    </row>
    <row r="24" spans="1:12" ht="18.75" customHeight="1" x14ac:dyDescent="0.15">
      <c r="A24" s="59" t="s">
        <v>212</v>
      </c>
      <c r="B24" s="61" t="s">
        <v>227</v>
      </c>
      <c r="C24" s="59" t="s">
        <v>256</v>
      </c>
      <c r="D24" s="3"/>
      <c r="E24" s="3"/>
      <c r="F24" s="5">
        <v>1</v>
      </c>
      <c r="G24" s="41"/>
      <c r="H24" s="15"/>
      <c r="I24" s="15">
        <v>7200</v>
      </c>
      <c r="J24" s="15">
        <f t="shared" si="0"/>
        <v>7200</v>
      </c>
      <c r="K24" s="14">
        <f t="shared" si="1"/>
        <v>7200</v>
      </c>
      <c r="L24" s="4"/>
    </row>
    <row r="25" spans="1:12" ht="18.75" customHeight="1" x14ac:dyDescent="0.15">
      <c r="A25" s="59" t="s">
        <v>212</v>
      </c>
      <c r="B25" s="61" t="s">
        <v>227</v>
      </c>
      <c r="C25" s="59" t="s">
        <v>257</v>
      </c>
      <c r="D25" s="3"/>
      <c r="E25" s="3"/>
      <c r="F25" s="5">
        <v>1</v>
      </c>
      <c r="G25" s="41"/>
      <c r="H25" s="15"/>
      <c r="I25" s="15">
        <v>8000</v>
      </c>
      <c r="J25" s="15">
        <f t="shared" si="0"/>
        <v>8000</v>
      </c>
      <c r="K25" s="14">
        <f t="shared" si="1"/>
        <v>8000</v>
      </c>
      <c r="L25" s="4"/>
    </row>
    <row r="26" spans="1:12" ht="18.75" customHeight="1" x14ac:dyDescent="0.15">
      <c r="A26" s="59" t="s">
        <v>212</v>
      </c>
      <c r="B26" s="61" t="s">
        <v>227</v>
      </c>
      <c r="C26" s="59" t="s">
        <v>258</v>
      </c>
      <c r="D26" s="3"/>
      <c r="E26" s="3"/>
      <c r="F26" s="5">
        <v>1</v>
      </c>
      <c r="G26" s="41"/>
      <c r="H26" s="15"/>
      <c r="I26" s="15">
        <v>10700</v>
      </c>
      <c r="J26" s="15">
        <f t="shared" si="0"/>
        <v>10700</v>
      </c>
      <c r="K26" s="14">
        <f t="shared" si="1"/>
        <v>10700</v>
      </c>
      <c r="L26" s="4"/>
    </row>
    <row r="27" spans="1:12" ht="18.95" customHeight="1" x14ac:dyDescent="0.15">
      <c r="A27" s="59" t="s">
        <v>212</v>
      </c>
      <c r="B27" s="61" t="s">
        <v>227</v>
      </c>
      <c r="C27" s="59" t="s">
        <v>259</v>
      </c>
      <c r="D27" s="3"/>
      <c r="E27" s="3"/>
      <c r="F27" s="5">
        <v>1</v>
      </c>
      <c r="G27" s="41"/>
      <c r="H27" s="15"/>
      <c r="I27" s="15">
        <v>13000</v>
      </c>
      <c r="J27" s="15">
        <f t="shared" si="0"/>
        <v>13000</v>
      </c>
      <c r="K27" s="14">
        <f t="shared" si="1"/>
        <v>13000</v>
      </c>
    </row>
    <row r="28" spans="1:12" ht="18.95" customHeight="1" x14ac:dyDescent="0.15">
      <c r="A28" s="60" t="s">
        <v>241</v>
      </c>
      <c r="B28" s="105"/>
      <c r="C28" s="106"/>
      <c r="D28" s="106"/>
      <c r="E28" s="106"/>
      <c r="F28" s="106"/>
      <c r="G28" s="106"/>
      <c r="H28" s="106"/>
      <c r="I28" s="106"/>
      <c r="J28" s="15"/>
      <c r="K28" s="14">
        <f t="shared" si="1"/>
        <v>0</v>
      </c>
      <c r="L28" s="4"/>
    </row>
    <row r="29" spans="1:12" ht="21" customHeight="1" x14ac:dyDescent="0.15">
      <c r="A29" s="59" t="s">
        <v>212</v>
      </c>
      <c r="B29" s="61" t="s">
        <v>227</v>
      </c>
      <c r="C29" s="5" t="s">
        <v>260</v>
      </c>
      <c r="D29" s="3"/>
      <c r="E29" s="3"/>
      <c r="F29" s="5">
        <v>1</v>
      </c>
      <c r="G29" s="41"/>
      <c r="H29" s="15"/>
      <c r="I29" s="15">
        <v>4650</v>
      </c>
      <c r="J29" s="15">
        <f t="shared" si="0"/>
        <v>4650</v>
      </c>
      <c r="K29" s="14">
        <f t="shared" si="1"/>
        <v>4650</v>
      </c>
    </row>
    <row r="30" spans="1:12" ht="21" customHeight="1" x14ac:dyDescent="0.15">
      <c r="A30" s="59" t="s">
        <v>212</v>
      </c>
      <c r="B30" s="61" t="s">
        <v>227</v>
      </c>
      <c r="C30" s="5" t="s">
        <v>261</v>
      </c>
      <c r="D30" s="3"/>
      <c r="E30" s="3"/>
      <c r="F30" s="5">
        <v>1</v>
      </c>
      <c r="G30" s="41"/>
      <c r="H30" s="15"/>
      <c r="I30" s="15">
        <v>5100</v>
      </c>
      <c r="J30" s="15">
        <f t="shared" si="0"/>
        <v>5100</v>
      </c>
      <c r="K30" s="14">
        <f t="shared" si="1"/>
        <v>5100</v>
      </c>
    </row>
    <row r="31" spans="1:12" ht="21" customHeight="1" x14ac:dyDescent="0.15">
      <c r="A31" s="59" t="s">
        <v>212</v>
      </c>
      <c r="B31" s="61" t="s">
        <v>227</v>
      </c>
      <c r="C31" s="5" t="s">
        <v>262</v>
      </c>
      <c r="D31" s="3"/>
      <c r="E31" s="3"/>
      <c r="F31" s="5">
        <v>1</v>
      </c>
      <c r="G31" s="41"/>
      <c r="H31" s="15"/>
      <c r="I31" s="15">
        <v>6740</v>
      </c>
      <c r="J31" s="15">
        <f t="shared" si="0"/>
        <v>6740</v>
      </c>
      <c r="K31" s="14">
        <f t="shared" si="1"/>
        <v>6740</v>
      </c>
    </row>
    <row r="32" spans="1:12" s="6" customFormat="1" ht="18.95" customHeight="1" x14ac:dyDescent="0.15">
      <c r="A32" s="60" t="s">
        <v>239</v>
      </c>
      <c r="B32" s="50"/>
      <c r="C32" s="107"/>
      <c r="D32" s="107"/>
      <c r="E32" s="107"/>
      <c r="F32" s="107"/>
      <c r="G32" s="107"/>
      <c r="H32" s="107"/>
      <c r="I32" s="107"/>
      <c r="J32" s="15"/>
      <c r="K32" s="14">
        <f t="shared" si="1"/>
        <v>0</v>
      </c>
    </row>
    <row r="33" spans="1:12" ht="21.75" customHeight="1" x14ac:dyDescent="0.15">
      <c r="A33" s="59" t="s">
        <v>212</v>
      </c>
      <c r="B33" s="61" t="s">
        <v>227</v>
      </c>
      <c r="C33" s="58" t="s">
        <v>315</v>
      </c>
      <c r="D33" s="9"/>
      <c r="E33" s="9"/>
      <c r="F33" s="10">
        <v>1</v>
      </c>
      <c r="G33" s="15"/>
      <c r="H33" s="15"/>
      <c r="I33" s="15">
        <v>5000</v>
      </c>
      <c r="J33" s="15">
        <f t="shared" si="0"/>
        <v>5000</v>
      </c>
      <c r="K33" s="14">
        <f t="shared" si="1"/>
        <v>5000</v>
      </c>
    </row>
    <row r="34" spans="1:12" ht="21.75" customHeight="1" x14ac:dyDescent="0.15">
      <c r="A34" s="59" t="s">
        <v>212</v>
      </c>
      <c r="B34" s="61" t="s">
        <v>227</v>
      </c>
      <c r="C34" s="59" t="s">
        <v>316</v>
      </c>
      <c r="D34" s="7"/>
      <c r="E34" s="7"/>
      <c r="F34" s="82">
        <v>1</v>
      </c>
      <c r="G34" s="14"/>
      <c r="H34" s="14"/>
      <c r="I34" s="14">
        <v>5680</v>
      </c>
      <c r="J34" s="15">
        <f t="shared" si="0"/>
        <v>5680</v>
      </c>
      <c r="K34" s="14">
        <f t="shared" si="1"/>
        <v>5680</v>
      </c>
    </row>
    <row r="35" spans="1:12" ht="21.75" customHeight="1" x14ac:dyDescent="0.15">
      <c r="A35" s="59" t="s">
        <v>212</v>
      </c>
      <c r="B35" s="61" t="s">
        <v>227</v>
      </c>
      <c r="C35" s="59" t="s">
        <v>317</v>
      </c>
      <c r="D35" s="7"/>
      <c r="E35" s="7"/>
      <c r="F35" s="82">
        <v>1</v>
      </c>
      <c r="G35" s="14"/>
      <c r="H35" s="14"/>
      <c r="I35" s="14">
        <v>7120</v>
      </c>
      <c r="J35" s="15">
        <f t="shared" si="0"/>
        <v>7120</v>
      </c>
      <c r="K35" s="14">
        <f t="shared" si="1"/>
        <v>7120</v>
      </c>
    </row>
    <row r="36" spans="1:12" ht="21.75" customHeight="1" x14ac:dyDescent="0.15">
      <c r="A36" s="59" t="s">
        <v>212</v>
      </c>
      <c r="B36" s="61" t="s">
        <v>227</v>
      </c>
      <c r="C36" s="59" t="s">
        <v>318</v>
      </c>
      <c r="D36" s="7"/>
      <c r="E36" s="7"/>
      <c r="F36" s="82">
        <v>1</v>
      </c>
      <c r="G36" s="14"/>
      <c r="H36" s="14"/>
      <c r="I36" s="14">
        <v>8690</v>
      </c>
      <c r="J36" s="15">
        <f t="shared" si="0"/>
        <v>8690</v>
      </c>
      <c r="K36" s="14">
        <f t="shared" si="1"/>
        <v>8690</v>
      </c>
    </row>
    <row r="37" spans="1:12" ht="18.95" customHeight="1" x14ac:dyDescent="0.15">
      <c r="A37" s="62" t="s">
        <v>240</v>
      </c>
      <c r="B37" s="83" t="s">
        <v>36</v>
      </c>
      <c r="C37" s="84"/>
      <c r="D37" s="84"/>
      <c r="E37" s="84"/>
      <c r="F37" s="84"/>
      <c r="G37" s="84"/>
      <c r="H37" s="84"/>
      <c r="I37" s="84"/>
      <c r="J37" s="15"/>
      <c r="K37" s="14">
        <f t="shared" si="1"/>
        <v>0</v>
      </c>
    </row>
    <row r="38" spans="1:12" ht="18.95" customHeight="1" x14ac:dyDescent="0.15">
      <c r="A38" s="59" t="s">
        <v>212</v>
      </c>
      <c r="B38" s="61" t="s">
        <v>227</v>
      </c>
      <c r="C38" s="58" t="s">
        <v>319</v>
      </c>
      <c r="D38" s="3"/>
      <c r="E38" s="3"/>
      <c r="F38" s="5">
        <v>1</v>
      </c>
      <c r="G38" s="41"/>
      <c r="H38" s="15"/>
      <c r="I38" s="15">
        <v>6900</v>
      </c>
      <c r="J38" s="15">
        <f t="shared" si="0"/>
        <v>6900</v>
      </c>
      <c r="K38" s="14">
        <f t="shared" si="1"/>
        <v>6900</v>
      </c>
      <c r="L38" s="4"/>
    </row>
    <row r="39" spans="1:12" ht="18.75" customHeight="1" x14ac:dyDescent="0.15">
      <c r="A39" s="59" t="s">
        <v>212</v>
      </c>
      <c r="B39" s="61" t="s">
        <v>227</v>
      </c>
      <c r="C39" s="59" t="s">
        <v>320</v>
      </c>
      <c r="D39" s="3"/>
      <c r="E39" s="3"/>
      <c r="F39" s="5">
        <v>1</v>
      </c>
      <c r="G39" s="41"/>
      <c r="H39" s="15"/>
      <c r="I39" s="15">
        <v>7840</v>
      </c>
      <c r="J39" s="15">
        <f t="shared" si="0"/>
        <v>7840</v>
      </c>
      <c r="K39" s="14">
        <f t="shared" si="1"/>
        <v>7840</v>
      </c>
      <c r="L39" s="4"/>
    </row>
    <row r="40" spans="1:12" ht="18.75" customHeight="1" x14ac:dyDescent="0.15">
      <c r="A40" s="59" t="s">
        <v>212</v>
      </c>
      <c r="B40" s="61" t="s">
        <v>227</v>
      </c>
      <c r="C40" s="59" t="s">
        <v>321</v>
      </c>
      <c r="D40" s="3"/>
      <c r="E40" s="3"/>
      <c r="F40" s="5">
        <v>1</v>
      </c>
      <c r="G40" s="41"/>
      <c r="H40" s="15"/>
      <c r="I40" s="15">
        <v>10650</v>
      </c>
      <c r="J40" s="15">
        <f t="shared" si="0"/>
        <v>10650</v>
      </c>
      <c r="K40" s="14">
        <f t="shared" si="1"/>
        <v>10650</v>
      </c>
      <c r="L40" s="4"/>
    </row>
    <row r="41" spans="1:12" ht="18.75" customHeight="1" x14ac:dyDescent="0.15">
      <c r="A41" s="59" t="s">
        <v>212</v>
      </c>
      <c r="B41" s="61" t="s">
        <v>227</v>
      </c>
      <c r="C41" s="59" t="s">
        <v>322</v>
      </c>
      <c r="D41" s="3"/>
      <c r="E41" s="3"/>
      <c r="F41" s="5">
        <v>1</v>
      </c>
      <c r="G41" s="41"/>
      <c r="H41" s="15"/>
      <c r="I41" s="15">
        <v>12100</v>
      </c>
      <c r="J41" s="15">
        <f t="shared" si="0"/>
        <v>12100</v>
      </c>
      <c r="K41" s="14">
        <f t="shared" si="1"/>
        <v>12100</v>
      </c>
      <c r="L41" s="4"/>
    </row>
    <row r="42" spans="1:12" ht="6" customHeight="1" x14ac:dyDescent="0.15">
      <c r="B42" s="57"/>
    </row>
    <row r="43" spans="1:12" ht="91.5" customHeight="1" x14ac:dyDescent="0.2">
      <c r="A43" s="258" t="s">
        <v>0</v>
      </c>
      <c r="B43" s="258"/>
      <c r="C43" s="258"/>
      <c r="D43" s="258"/>
      <c r="E43" s="258"/>
      <c r="F43" s="258"/>
      <c r="G43" s="258"/>
      <c r="H43" s="258"/>
    </row>
  </sheetData>
  <mergeCells count="10">
    <mergeCell ref="A43:H43"/>
    <mergeCell ref="K10:K11"/>
    <mergeCell ref="A2:J2"/>
    <mergeCell ref="A10:A11"/>
    <mergeCell ref="B10:B11"/>
    <mergeCell ref="C10:C11"/>
    <mergeCell ref="D10:E10"/>
    <mergeCell ref="A7:J7"/>
    <mergeCell ref="F10:F11"/>
    <mergeCell ref="G10:I10"/>
  </mergeCells>
  <hyperlinks>
    <hyperlink ref="M2" location="Исходный!R1C1" display="В Исходный Прайс"/>
  </hyperlinks>
  <pageMargins left="0.25" right="0.25" top="0.75" bottom="0.75" header="0.3" footer="0.3"/>
  <pageSetup paperSize="9" scale="63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9"/>
  <sheetViews>
    <sheetView zoomScaleNormal="100" workbookViewId="0">
      <selection activeCell="M2" sqref="M2"/>
    </sheetView>
  </sheetViews>
  <sheetFormatPr defaultRowHeight="10.5" x14ac:dyDescent="0.15"/>
  <cols>
    <col min="1" max="1" width="34.85546875" style="1" customWidth="1"/>
    <col min="2" max="2" width="13.140625" style="1" customWidth="1"/>
    <col min="3" max="3" width="20.5703125" style="1" customWidth="1"/>
    <col min="4" max="4" width="7.5703125" style="1" customWidth="1"/>
    <col min="5" max="5" width="6.85546875" style="1" customWidth="1"/>
    <col min="6" max="6" width="9.7109375" style="1" hidden="1" customWidth="1"/>
    <col min="7" max="7" width="9.5703125" style="1" customWidth="1"/>
    <col min="8" max="8" width="9" style="4" customWidth="1"/>
    <col min="9" max="9" width="13.5703125" style="12" customWidth="1"/>
    <col min="10" max="10" width="13.5703125" style="1" customWidth="1"/>
    <col min="11" max="11" width="13.5703125" style="1" hidden="1" customWidth="1"/>
    <col min="12" max="12" width="9.140625" style="1"/>
    <col min="13" max="13" width="18.42578125" style="1" customWidth="1"/>
    <col min="14" max="16384" width="9.140625" style="1"/>
  </cols>
  <sheetData>
    <row r="1" spans="1:13" ht="3" customHeight="1" x14ac:dyDescent="0.15"/>
    <row r="2" spans="1:13" s="2" customFormat="1" ht="96.75" customHeight="1" x14ac:dyDescent="0.15">
      <c r="A2" s="259"/>
      <c r="B2" s="260"/>
      <c r="C2" s="260"/>
      <c r="D2" s="260"/>
      <c r="E2" s="260"/>
      <c r="F2" s="260"/>
      <c r="G2" s="260"/>
      <c r="H2" s="260"/>
      <c r="I2" s="260"/>
      <c r="J2" s="260"/>
      <c r="K2" s="89"/>
      <c r="M2" s="220" t="s">
        <v>1003</v>
      </c>
    </row>
    <row r="3" spans="1:13" s="2" customFormat="1" ht="4.5" hidden="1" customHeight="1" x14ac:dyDescent="0.15">
      <c r="A3" s="36"/>
      <c r="B3" s="37"/>
      <c r="C3" s="37"/>
      <c r="D3" s="37"/>
      <c r="E3" s="37"/>
      <c r="F3" s="37"/>
      <c r="G3" s="37"/>
      <c r="H3" s="37"/>
      <c r="I3" s="37"/>
      <c r="J3" s="37"/>
      <c r="K3" s="37"/>
    </row>
    <row r="4" spans="1:13" s="2" customFormat="1" ht="4.5" hidden="1" customHeight="1" x14ac:dyDescent="0.15">
      <c r="A4" s="36"/>
      <c r="B4" s="37"/>
      <c r="C4" s="37"/>
      <c r="D4" s="37"/>
      <c r="E4" s="37"/>
      <c r="F4" s="37"/>
      <c r="G4" s="37"/>
      <c r="H4" s="37"/>
      <c r="I4" s="37"/>
      <c r="J4" s="37"/>
      <c r="K4" s="37"/>
    </row>
    <row r="5" spans="1:13" s="2" customFormat="1" ht="4.5" hidden="1" customHeight="1" x14ac:dyDescent="0.15">
      <c r="A5" s="36"/>
      <c r="B5" s="37"/>
      <c r="C5" s="37"/>
      <c r="D5" s="37"/>
      <c r="E5" s="37"/>
      <c r="F5" s="37"/>
      <c r="G5" s="37"/>
      <c r="H5" s="37"/>
      <c r="I5" s="37"/>
      <c r="J5" s="37"/>
      <c r="K5" s="37"/>
    </row>
    <row r="6" spans="1:13" s="2" customFormat="1" ht="4.5" hidden="1" customHeight="1" x14ac:dyDescent="0.15">
      <c r="A6" s="36"/>
      <c r="B6" s="37"/>
      <c r="C6" s="37"/>
      <c r="D6" s="37"/>
      <c r="E6" s="37"/>
      <c r="F6" s="37"/>
      <c r="G6" s="37"/>
      <c r="H6" s="37"/>
      <c r="I6" s="37"/>
      <c r="J6" s="37"/>
      <c r="K6" s="37"/>
    </row>
    <row r="7" spans="1:13" s="2" customFormat="1" ht="25.5" customHeight="1" x14ac:dyDescent="0.15">
      <c r="A7" s="269" t="s">
        <v>265</v>
      </c>
      <c r="B7" s="269"/>
      <c r="C7" s="269"/>
      <c r="D7" s="269"/>
      <c r="E7" s="269"/>
      <c r="F7" s="269"/>
      <c r="G7" s="269"/>
      <c r="H7" s="269"/>
      <c r="I7" s="269"/>
      <c r="J7" s="269"/>
      <c r="K7" s="88"/>
    </row>
    <row r="8" spans="1:13" s="2" customFormat="1" ht="16.5" customHeight="1" x14ac:dyDescent="0.15">
      <c r="A8" s="11"/>
      <c r="B8" s="11"/>
      <c r="C8" s="11"/>
      <c r="D8" s="11"/>
      <c r="E8" s="11"/>
      <c r="F8" s="11"/>
      <c r="G8" s="11"/>
      <c r="H8" s="39" t="s">
        <v>22</v>
      </c>
      <c r="I8" s="40" t="s">
        <v>5</v>
      </c>
      <c r="J8" s="38" t="s">
        <v>21</v>
      </c>
      <c r="K8" s="38"/>
    </row>
    <row r="9" spans="1:13" s="2" customFormat="1" ht="16.5" customHeight="1" x14ac:dyDescent="0.15">
      <c r="A9" s="11"/>
      <c r="B9" s="11"/>
      <c r="C9" s="11"/>
      <c r="D9" s="11"/>
      <c r="E9" s="11"/>
      <c r="F9" s="11"/>
      <c r="G9" s="11"/>
      <c r="H9" s="39">
        <f>Исходный!G10</f>
        <v>50.75</v>
      </c>
      <c r="I9" s="40">
        <f>Исходный!H10</f>
        <v>56.9</v>
      </c>
      <c r="J9" s="38">
        <f>Исходный!I10</f>
        <v>0</v>
      </c>
      <c r="K9" s="38"/>
    </row>
    <row r="10" spans="1:13" ht="16.5" customHeight="1" x14ac:dyDescent="0.15">
      <c r="A10" s="261" t="s">
        <v>3</v>
      </c>
      <c r="B10" s="261" t="s">
        <v>13</v>
      </c>
      <c r="C10" s="261" t="s">
        <v>4</v>
      </c>
      <c r="D10" s="261" t="s">
        <v>323</v>
      </c>
      <c r="E10" s="261"/>
      <c r="F10" s="261" t="s">
        <v>2</v>
      </c>
      <c r="G10" s="261" t="s">
        <v>324</v>
      </c>
      <c r="H10" s="261"/>
      <c r="I10" s="261"/>
      <c r="J10" s="91" t="s">
        <v>325</v>
      </c>
      <c r="K10" s="256" t="s">
        <v>6</v>
      </c>
    </row>
    <row r="11" spans="1:13" ht="16.5" customHeight="1" x14ac:dyDescent="0.15">
      <c r="A11" s="261"/>
      <c r="B11" s="261"/>
      <c r="C11" s="261"/>
      <c r="D11" s="85" t="s">
        <v>10</v>
      </c>
      <c r="E11" s="59" t="s">
        <v>11</v>
      </c>
      <c r="F11" s="261"/>
      <c r="G11" s="85" t="s">
        <v>9</v>
      </c>
      <c r="H11" s="14" t="s">
        <v>7</v>
      </c>
      <c r="I11" s="13" t="s">
        <v>8</v>
      </c>
      <c r="J11" s="85" t="s">
        <v>326</v>
      </c>
      <c r="K11" s="257"/>
    </row>
    <row r="12" spans="1:13" s="6" customFormat="1" ht="18.95" customHeight="1" x14ac:dyDescent="0.15">
      <c r="A12" s="60" t="s">
        <v>237</v>
      </c>
      <c r="B12" s="50"/>
      <c r="C12" s="107"/>
      <c r="D12" s="107"/>
      <c r="E12" s="107"/>
      <c r="F12" s="107"/>
      <c r="G12" s="107"/>
      <c r="H12" s="107"/>
      <c r="I12" s="107"/>
      <c r="J12" s="108"/>
      <c r="K12" s="90"/>
    </row>
    <row r="13" spans="1:13" ht="21.75" customHeight="1" x14ac:dyDescent="0.15">
      <c r="A13" s="59" t="s">
        <v>213</v>
      </c>
      <c r="B13" s="61" t="s">
        <v>227</v>
      </c>
      <c r="C13" s="58" t="s">
        <v>283</v>
      </c>
      <c r="D13" s="9"/>
      <c r="E13" s="9"/>
      <c r="F13" s="10">
        <v>1</v>
      </c>
      <c r="G13" s="15"/>
      <c r="H13" s="15"/>
      <c r="I13" s="15">
        <v>520</v>
      </c>
      <c r="J13" s="15">
        <f>I13-I13*$J$9/100</f>
        <v>520</v>
      </c>
      <c r="K13" s="14">
        <f>J13*F13</f>
        <v>520</v>
      </c>
    </row>
    <row r="14" spans="1:13" ht="21.75" customHeight="1" x14ac:dyDescent="0.15">
      <c r="A14" s="59" t="s">
        <v>213</v>
      </c>
      <c r="B14" s="61" t="s">
        <v>227</v>
      </c>
      <c r="C14" s="58" t="s">
        <v>284</v>
      </c>
      <c r="D14" s="9"/>
      <c r="E14" s="9"/>
      <c r="F14" s="10">
        <v>1</v>
      </c>
      <c r="G14" s="15"/>
      <c r="H14" s="15"/>
      <c r="I14" s="15">
        <v>720</v>
      </c>
      <c r="J14" s="15">
        <f t="shared" ref="J14:J47" si="0">I14-I14*$J$9/100</f>
        <v>720</v>
      </c>
      <c r="K14" s="14">
        <f t="shared" ref="K14:K47" si="1">J14*F14</f>
        <v>720</v>
      </c>
    </row>
    <row r="15" spans="1:13" ht="18.95" customHeight="1" x14ac:dyDescent="0.15">
      <c r="A15" s="59" t="s">
        <v>213</v>
      </c>
      <c r="B15" s="61" t="s">
        <v>227</v>
      </c>
      <c r="C15" s="59" t="s">
        <v>285</v>
      </c>
      <c r="D15" s="7"/>
      <c r="E15" s="7"/>
      <c r="F15" s="56">
        <v>1</v>
      </c>
      <c r="G15" s="14"/>
      <c r="H15" s="14"/>
      <c r="I15" s="14">
        <v>840</v>
      </c>
      <c r="J15" s="15">
        <f t="shared" si="0"/>
        <v>840</v>
      </c>
      <c r="K15" s="14">
        <f t="shared" si="1"/>
        <v>840</v>
      </c>
    </row>
    <row r="16" spans="1:13" ht="18.95" customHeight="1" x14ac:dyDescent="0.15">
      <c r="A16" s="59" t="s">
        <v>213</v>
      </c>
      <c r="B16" s="61" t="s">
        <v>227</v>
      </c>
      <c r="C16" s="59" t="s">
        <v>286</v>
      </c>
      <c r="D16" s="7"/>
      <c r="E16" s="7"/>
      <c r="F16" s="56">
        <v>1</v>
      </c>
      <c r="G16" s="14"/>
      <c r="H16" s="14"/>
      <c r="I16" s="14">
        <v>960</v>
      </c>
      <c r="J16" s="15">
        <f t="shared" si="0"/>
        <v>960</v>
      </c>
      <c r="K16" s="14">
        <f t="shared" si="1"/>
        <v>960</v>
      </c>
    </row>
    <row r="17" spans="1:12" ht="18.95" customHeight="1" x14ac:dyDescent="0.15">
      <c r="A17" s="59" t="s">
        <v>213</v>
      </c>
      <c r="B17" s="61" t="s">
        <v>227</v>
      </c>
      <c r="C17" s="59" t="s">
        <v>287</v>
      </c>
      <c r="D17" s="7"/>
      <c r="E17" s="7"/>
      <c r="F17" s="56">
        <v>1</v>
      </c>
      <c r="G17" s="14"/>
      <c r="H17" s="14"/>
      <c r="I17" s="14">
        <v>1100</v>
      </c>
      <c r="J17" s="15">
        <f t="shared" si="0"/>
        <v>1100</v>
      </c>
      <c r="K17" s="14">
        <f t="shared" si="1"/>
        <v>1100</v>
      </c>
    </row>
    <row r="18" spans="1:12" ht="18.95" customHeight="1" x14ac:dyDescent="0.15">
      <c r="A18" s="59" t="s">
        <v>213</v>
      </c>
      <c r="B18" s="61" t="s">
        <v>227</v>
      </c>
      <c r="C18" s="59" t="s">
        <v>288</v>
      </c>
      <c r="D18" s="7"/>
      <c r="E18" s="7"/>
      <c r="F18" s="56">
        <v>1</v>
      </c>
      <c r="G18" s="14"/>
      <c r="H18" s="14"/>
      <c r="I18" s="14">
        <v>1400</v>
      </c>
      <c r="J18" s="15">
        <f t="shared" si="0"/>
        <v>1400</v>
      </c>
      <c r="K18" s="14">
        <f t="shared" si="1"/>
        <v>1400</v>
      </c>
    </row>
    <row r="19" spans="1:12" ht="18.95" customHeight="1" x14ac:dyDescent="0.15">
      <c r="A19" s="59" t="s">
        <v>213</v>
      </c>
      <c r="B19" s="61" t="s">
        <v>227</v>
      </c>
      <c r="C19" s="59" t="s">
        <v>289</v>
      </c>
      <c r="D19" s="7"/>
      <c r="E19" s="7"/>
      <c r="F19" s="56">
        <v>1</v>
      </c>
      <c r="G19" s="14"/>
      <c r="H19" s="14"/>
      <c r="I19" s="14">
        <v>1800</v>
      </c>
      <c r="J19" s="15">
        <f t="shared" si="0"/>
        <v>1800</v>
      </c>
      <c r="K19" s="14">
        <f t="shared" si="1"/>
        <v>1800</v>
      </c>
    </row>
    <row r="20" spans="1:12" ht="18.95" customHeight="1" x14ac:dyDescent="0.15">
      <c r="A20" s="59" t="s">
        <v>213</v>
      </c>
      <c r="B20" s="61" t="s">
        <v>227</v>
      </c>
      <c r="C20" s="59" t="s">
        <v>290</v>
      </c>
      <c r="D20" s="7"/>
      <c r="E20" s="7"/>
      <c r="F20" s="56">
        <v>1</v>
      </c>
      <c r="G20" s="14"/>
      <c r="H20" s="14"/>
      <c r="I20" s="14">
        <v>2200</v>
      </c>
      <c r="J20" s="15">
        <f t="shared" si="0"/>
        <v>2200</v>
      </c>
      <c r="K20" s="14">
        <f t="shared" si="1"/>
        <v>2200</v>
      </c>
    </row>
    <row r="21" spans="1:12" ht="18.95" customHeight="1" x14ac:dyDescent="0.15">
      <c r="A21" s="60" t="s">
        <v>238</v>
      </c>
      <c r="B21" s="83" t="s">
        <v>36</v>
      </c>
      <c r="C21" s="84"/>
      <c r="D21" s="84"/>
      <c r="E21" s="84"/>
      <c r="F21" s="84"/>
      <c r="G21" s="84"/>
      <c r="H21" s="84"/>
      <c r="I21" s="84"/>
      <c r="J21" s="15"/>
      <c r="K21" s="14">
        <f t="shared" si="1"/>
        <v>0</v>
      </c>
    </row>
    <row r="22" spans="1:12" ht="18.95" customHeight="1" x14ac:dyDescent="0.15">
      <c r="A22" s="59" t="s">
        <v>263</v>
      </c>
      <c r="B22" s="61" t="s">
        <v>227</v>
      </c>
      <c r="C22" s="58" t="s">
        <v>291</v>
      </c>
      <c r="D22" s="3"/>
      <c r="E22" s="3"/>
      <c r="F22" s="5">
        <v>1</v>
      </c>
      <c r="G22" s="41"/>
      <c r="H22" s="15"/>
      <c r="I22" s="15">
        <v>1400</v>
      </c>
      <c r="J22" s="15">
        <f t="shared" si="0"/>
        <v>1400</v>
      </c>
      <c r="K22" s="14">
        <f t="shared" si="1"/>
        <v>1400</v>
      </c>
      <c r="L22" s="4"/>
    </row>
    <row r="23" spans="1:12" ht="18.95" customHeight="1" x14ac:dyDescent="0.15">
      <c r="A23" s="59" t="s">
        <v>263</v>
      </c>
      <c r="B23" s="61" t="s">
        <v>227</v>
      </c>
      <c r="C23" s="58" t="s">
        <v>292</v>
      </c>
      <c r="D23" s="3"/>
      <c r="E23" s="3"/>
      <c r="F23" s="5">
        <v>1</v>
      </c>
      <c r="G23" s="41"/>
      <c r="H23" s="15"/>
      <c r="I23" s="15">
        <v>1600</v>
      </c>
      <c r="J23" s="15">
        <f t="shared" si="0"/>
        <v>1600</v>
      </c>
      <c r="K23" s="14">
        <f t="shared" si="1"/>
        <v>1600</v>
      </c>
      <c r="L23" s="4"/>
    </row>
    <row r="24" spans="1:12" ht="18.75" customHeight="1" x14ac:dyDescent="0.15">
      <c r="A24" s="59" t="s">
        <v>263</v>
      </c>
      <c r="B24" s="61" t="s">
        <v>227</v>
      </c>
      <c r="C24" s="59" t="s">
        <v>293</v>
      </c>
      <c r="D24" s="3"/>
      <c r="E24" s="3"/>
      <c r="F24" s="5">
        <v>1</v>
      </c>
      <c r="G24" s="41"/>
      <c r="H24" s="15"/>
      <c r="I24" s="15">
        <v>1700</v>
      </c>
      <c r="J24" s="15">
        <f t="shared" si="0"/>
        <v>1700</v>
      </c>
      <c r="K24" s="14">
        <f t="shared" si="1"/>
        <v>1700</v>
      </c>
      <c r="L24" s="4"/>
    </row>
    <row r="25" spans="1:12" ht="18.75" customHeight="1" x14ac:dyDescent="0.15">
      <c r="A25" s="59" t="s">
        <v>263</v>
      </c>
      <c r="B25" s="61" t="s">
        <v>227</v>
      </c>
      <c r="C25" s="59" t="s">
        <v>294</v>
      </c>
      <c r="D25" s="3"/>
      <c r="E25" s="3"/>
      <c r="F25" s="5">
        <v>1</v>
      </c>
      <c r="G25" s="41"/>
      <c r="H25" s="15"/>
      <c r="I25" s="15">
        <v>1800</v>
      </c>
      <c r="J25" s="15">
        <f t="shared" si="0"/>
        <v>1800</v>
      </c>
      <c r="K25" s="14">
        <f t="shared" si="1"/>
        <v>1800</v>
      </c>
      <c r="L25" s="4"/>
    </row>
    <row r="26" spans="1:12" ht="18.75" customHeight="1" x14ac:dyDescent="0.15">
      <c r="A26" s="59" t="s">
        <v>263</v>
      </c>
      <c r="B26" s="61" t="s">
        <v>227</v>
      </c>
      <c r="C26" s="59" t="s">
        <v>295</v>
      </c>
      <c r="D26" s="3"/>
      <c r="E26" s="3"/>
      <c r="F26" s="5">
        <v>1</v>
      </c>
      <c r="G26" s="41"/>
      <c r="H26" s="15"/>
      <c r="I26" s="15">
        <v>1900</v>
      </c>
      <c r="J26" s="15">
        <f t="shared" si="0"/>
        <v>1900</v>
      </c>
      <c r="K26" s="14">
        <f t="shared" si="1"/>
        <v>1900</v>
      </c>
      <c r="L26" s="4"/>
    </row>
    <row r="27" spans="1:12" ht="18.75" customHeight="1" x14ac:dyDescent="0.15">
      <c r="A27" s="59" t="s">
        <v>263</v>
      </c>
      <c r="B27" s="61" t="s">
        <v>227</v>
      </c>
      <c r="C27" s="59" t="s">
        <v>296</v>
      </c>
      <c r="D27" s="3"/>
      <c r="E27" s="3"/>
      <c r="F27" s="5">
        <v>1</v>
      </c>
      <c r="G27" s="41"/>
      <c r="H27" s="15"/>
      <c r="I27" s="15">
        <v>2100</v>
      </c>
      <c r="J27" s="15">
        <f t="shared" si="0"/>
        <v>2100</v>
      </c>
      <c r="K27" s="14">
        <f t="shared" si="1"/>
        <v>2100</v>
      </c>
      <c r="L27" s="4"/>
    </row>
    <row r="28" spans="1:12" ht="18.75" customHeight="1" x14ac:dyDescent="0.15">
      <c r="A28" s="59" t="s">
        <v>263</v>
      </c>
      <c r="B28" s="61" t="s">
        <v>227</v>
      </c>
      <c r="C28" s="59" t="s">
        <v>297</v>
      </c>
      <c r="D28" s="3"/>
      <c r="E28" s="3"/>
      <c r="F28" s="5">
        <v>1</v>
      </c>
      <c r="G28" s="41"/>
      <c r="H28" s="15"/>
      <c r="I28" s="15">
        <v>2400</v>
      </c>
      <c r="J28" s="15">
        <f t="shared" si="0"/>
        <v>2400</v>
      </c>
      <c r="K28" s="14">
        <f t="shared" si="1"/>
        <v>2400</v>
      </c>
      <c r="L28" s="4"/>
    </row>
    <row r="29" spans="1:12" ht="18.95" customHeight="1" x14ac:dyDescent="0.15">
      <c r="A29" s="59" t="s">
        <v>263</v>
      </c>
      <c r="B29" s="61" t="s">
        <v>227</v>
      </c>
      <c r="C29" s="59" t="s">
        <v>298</v>
      </c>
      <c r="D29" s="3"/>
      <c r="E29" s="3"/>
      <c r="F29" s="5">
        <v>1</v>
      </c>
      <c r="G29" s="41"/>
      <c r="H29" s="15"/>
      <c r="I29" s="15">
        <v>3600</v>
      </c>
      <c r="J29" s="15">
        <f t="shared" si="0"/>
        <v>3600</v>
      </c>
      <c r="K29" s="14">
        <f t="shared" si="1"/>
        <v>3600</v>
      </c>
    </row>
    <row r="30" spans="1:12" s="6" customFormat="1" ht="18.95" customHeight="1" x14ac:dyDescent="0.15">
      <c r="A30" s="60" t="s">
        <v>231</v>
      </c>
      <c r="B30" s="50"/>
      <c r="C30" s="107"/>
      <c r="D30" s="107"/>
      <c r="E30" s="107"/>
      <c r="F30" s="107"/>
      <c r="G30" s="107"/>
      <c r="H30" s="107"/>
      <c r="I30" s="107"/>
      <c r="J30" s="15"/>
      <c r="K30" s="14">
        <f t="shared" si="1"/>
        <v>0</v>
      </c>
    </row>
    <row r="31" spans="1:12" ht="21.75" customHeight="1" x14ac:dyDescent="0.15">
      <c r="A31" s="59" t="s">
        <v>214</v>
      </c>
      <c r="B31" s="61" t="s">
        <v>227</v>
      </c>
      <c r="C31" s="58" t="s">
        <v>277</v>
      </c>
      <c r="D31" s="9"/>
      <c r="E31" s="9"/>
      <c r="F31" s="10">
        <v>1</v>
      </c>
      <c r="G31" s="15"/>
      <c r="H31" s="15"/>
      <c r="I31" s="15">
        <v>800</v>
      </c>
      <c r="J31" s="15">
        <f t="shared" si="0"/>
        <v>800</v>
      </c>
      <c r="K31" s="14">
        <f t="shared" si="1"/>
        <v>800</v>
      </c>
    </row>
    <row r="32" spans="1:12" ht="21.75" customHeight="1" x14ac:dyDescent="0.15">
      <c r="A32" s="59" t="s">
        <v>214</v>
      </c>
      <c r="B32" s="61" t="s">
        <v>227</v>
      </c>
      <c r="C32" s="58" t="s">
        <v>276</v>
      </c>
      <c r="D32" s="9"/>
      <c r="E32" s="9"/>
      <c r="F32" s="10">
        <v>1</v>
      </c>
      <c r="G32" s="15"/>
      <c r="H32" s="15"/>
      <c r="I32" s="15">
        <v>900</v>
      </c>
      <c r="J32" s="15">
        <f t="shared" si="0"/>
        <v>900</v>
      </c>
      <c r="K32" s="14">
        <f t="shared" si="1"/>
        <v>900</v>
      </c>
    </row>
    <row r="33" spans="1:12" ht="18.95" customHeight="1" x14ac:dyDescent="0.15">
      <c r="A33" s="59" t="s">
        <v>214</v>
      </c>
      <c r="B33" s="61" t="s">
        <v>227</v>
      </c>
      <c r="C33" s="59" t="s">
        <v>275</v>
      </c>
      <c r="D33" s="7"/>
      <c r="E33" s="7"/>
      <c r="F33" s="82">
        <v>1</v>
      </c>
      <c r="G33" s="14"/>
      <c r="H33" s="14"/>
      <c r="I33" s="14">
        <v>1100</v>
      </c>
      <c r="J33" s="15">
        <f t="shared" si="0"/>
        <v>1100</v>
      </c>
      <c r="K33" s="14">
        <f t="shared" si="1"/>
        <v>1100</v>
      </c>
    </row>
    <row r="34" spans="1:12" ht="18.95" customHeight="1" x14ac:dyDescent="0.15">
      <c r="A34" s="59" t="s">
        <v>214</v>
      </c>
      <c r="B34" s="61" t="s">
        <v>227</v>
      </c>
      <c r="C34" s="59" t="s">
        <v>274</v>
      </c>
      <c r="D34" s="7"/>
      <c r="E34" s="7"/>
      <c r="F34" s="82">
        <v>1</v>
      </c>
      <c r="G34" s="14"/>
      <c r="H34" s="14"/>
      <c r="I34" s="14">
        <v>1200</v>
      </c>
      <c r="J34" s="15">
        <f t="shared" si="0"/>
        <v>1200</v>
      </c>
      <c r="K34" s="14">
        <f t="shared" si="1"/>
        <v>1200</v>
      </c>
    </row>
    <row r="35" spans="1:12" ht="18.95" customHeight="1" x14ac:dyDescent="0.15">
      <c r="A35" s="59" t="s">
        <v>214</v>
      </c>
      <c r="B35" s="61" t="s">
        <v>227</v>
      </c>
      <c r="C35" s="59" t="s">
        <v>273</v>
      </c>
      <c r="D35" s="7"/>
      <c r="E35" s="7"/>
      <c r="F35" s="82">
        <v>1</v>
      </c>
      <c r="G35" s="14"/>
      <c r="H35" s="14"/>
      <c r="I35" s="14">
        <v>1400</v>
      </c>
      <c r="J35" s="15">
        <f t="shared" si="0"/>
        <v>1400</v>
      </c>
      <c r="K35" s="14">
        <f t="shared" si="1"/>
        <v>1400</v>
      </c>
    </row>
    <row r="36" spans="1:12" ht="18.95" customHeight="1" x14ac:dyDescent="0.15">
      <c r="A36" s="59" t="s">
        <v>214</v>
      </c>
      <c r="B36" s="61" t="s">
        <v>227</v>
      </c>
      <c r="C36" s="59" t="s">
        <v>270</v>
      </c>
      <c r="D36" s="7"/>
      <c r="E36" s="7"/>
      <c r="F36" s="82">
        <v>1</v>
      </c>
      <c r="G36" s="14"/>
      <c r="H36" s="14"/>
      <c r="I36" s="14">
        <v>1600</v>
      </c>
      <c r="J36" s="15">
        <f t="shared" si="0"/>
        <v>1600</v>
      </c>
      <c r="K36" s="14">
        <f t="shared" si="1"/>
        <v>1600</v>
      </c>
    </row>
    <row r="37" spans="1:12" ht="18.95" customHeight="1" x14ac:dyDescent="0.15">
      <c r="A37" s="59" t="s">
        <v>214</v>
      </c>
      <c r="B37" s="61" t="s">
        <v>227</v>
      </c>
      <c r="C37" s="59" t="s">
        <v>271</v>
      </c>
      <c r="D37" s="7"/>
      <c r="E37" s="7"/>
      <c r="F37" s="82">
        <v>1</v>
      </c>
      <c r="G37" s="14"/>
      <c r="H37" s="14"/>
      <c r="I37" s="14">
        <v>1800</v>
      </c>
      <c r="J37" s="15">
        <f t="shared" si="0"/>
        <v>1800</v>
      </c>
      <c r="K37" s="14">
        <f t="shared" si="1"/>
        <v>1800</v>
      </c>
    </row>
    <row r="38" spans="1:12" ht="18.95" customHeight="1" x14ac:dyDescent="0.15">
      <c r="A38" s="59" t="s">
        <v>214</v>
      </c>
      <c r="B38" s="61" t="s">
        <v>227</v>
      </c>
      <c r="C38" s="59" t="s">
        <v>272</v>
      </c>
      <c r="D38" s="7"/>
      <c r="E38" s="7"/>
      <c r="F38" s="82">
        <v>1</v>
      </c>
      <c r="G38" s="14"/>
      <c r="H38" s="14"/>
      <c r="I38" s="14">
        <v>2200</v>
      </c>
      <c r="J38" s="15">
        <f t="shared" si="0"/>
        <v>2200</v>
      </c>
      <c r="K38" s="14">
        <f t="shared" si="1"/>
        <v>2200</v>
      </c>
    </row>
    <row r="39" spans="1:12" ht="18.95" customHeight="1" x14ac:dyDescent="0.15">
      <c r="A39" s="60" t="s">
        <v>232</v>
      </c>
      <c r="B39" s="83" t="s">
        <v>36</v>
      </c>
      <c r="C39" s="84"/>
      <c r="D39" s="84"/>
      <c r="E39" s="84"/>
      <c r="F39" s="84"/>
      <c r="G39" s="84"/>
      <c r="H39" s="84"/>
      <c r="I39" s="84"/>
      <c r="J39" s="15"/>
      <c r="K39" s="14">
        <f t="shared" si="1"/>
        <v>0</v>
      </c>
    </row>
    <row r="40" spans="1:12" ht="18.95" customHeight="1" x14ac:dyDescent="0.15">
      <c r="A40" s="59" t="s">
        <v>264</v>
      </c>
      <c r="B40" s="61" t="s">
        <v>227</v>
      </c>
      <c r="C40" s="58" t="s">
        <v>282</v>
      </c>
      <c r="D40" s="3"/>
      <c r="E40" s="3"/>
      <c r="F40" s="5">
        <v>1</v>
      </c>
      <c r="G40" s="41"/>
      <c r="H40" s="15"/>
      <c r="I40" s="15">
        <v>2000</v>
      </c>
      <c r="J40" s="15">
        <f t="shared" si="0"/>
        <v>2000</v>
      </c>
      <c r="K40" s="14">
        <f t="shared" si="1"/>
        <v>2000</v>
      </c>
      <c r="L40" s="4"/>
    </row>
    <row r="41" spans="1:12" ht="18.95" customHeight="1" x14ac:dyDescent="0.15">
      <c r="A41" s="59" t="s">
        <v>264</v>
      </c>
      <c r="B41" s="61" t="s">
        <v>227</v>
      </c>
      <c r="C41" s="58" t="s">
        <v>281</v>
      </c>
      <c r="D41" s="3"/>
      <c r="E41" s="3"/>
      <c r="F41" s="5">
        <v>1</v>
      </c>
      <c r="G41" s="41"/>
      <c r="H41" s="15"/>
      <c r="I41" s="15">
        <v>2400</v>
      </c>
      <c r="J41" s="15">
        <f t="shared" si="0"/>
        <v>2400</v>
      </c>
      <c r="K41" s="14">
        <f t="shared" si="1"/>
        <v>2400</v>
      </c>
      <c r="L41" s="4"/>
    </row>
    <row r="42" spans="1:12" ht="18.75" customHeight="1" x14ac:dyDescent="0.15">
      <c r="A42" s="59" t="s">
        <v>264</v>
      </c>
      <c r="B42" s="61" t="s">
        <v>227</v>
      </c>
      <c r="C42" s="59" t="s">
        <v>280</v>
      </c>
      <c r="D42" s="3"/>
      <c r="E42" s="3"/>
      <c r="F42" s="5">
        <v>1</v>
      </c>
      <c r="G42" s="41"/>
      <c r="H42" s="15"/>
      <c r="I42" s="15">
        <v>2700</v>
      </c>
      <c r="J42" s="15">
        <f t="shared" si="0"/>
        <v>2700</v>
      </c>
      <c r="K42" s="14">
        <f t="shared" si="1"/>
        <v>2700</v>
      </c>
      <c r="L42" s="4"/>
    </row>
    <row r="43" spans="1:12" ht="18.75" customHeight="1" x14ac:dyDescent="0.15">
      <c r="A43" s="59" t="s">
        <v>264</v>
      </c>
      <c r="B43" s="61" t="s">
        <v>227</v>
      </c>
      <c r="C43" s="59" t="s">
        <v>279</v>
      </c>
      <c r="D43" s="3"/>
      <c r="E43" s="3"/>
      <c r="F43" s="5">
        <v>1</v>
      </c>
      <c r="G43" s="41"/>
      <c r="H43" s="15"/>
      <c r="I43" s="15">
        <v>2900</v>
      </c>
      <c r="J43" s="15">
        <f t="shared" si="0"/>
        <v>2900</v>
      </c>
      <c r="K43" s="14">
        <f t="shared" si="1"/>
        <v>2900</v>
      </c>
      <c r="L43" s="4"/>
    </row>
    <row r="44" spans="1:12" ht="18.75" customHeight="1" x14ac:dyDescent="0.15">
      <c r="A44" s="59" t="s">
        <v>264</v>
      </c>
      <c r="B44" s="61" t="s">
        <v>227</v>
      </c>
      <c r="C44" s="59" t="s">
        <v>278</v>
      </c>
      <c r="D44" s="3"/>
      <c r="E44" s="3"/>
      <c r="F44" s="5">
        <v>1</v>
      </c>
      <c r="G44" s="41"/>
      <c r="H44" s="15"/>
      <c r="I44" s="15">
        <v>3000</v>
      </c>
      <c r="J44" s="15">
        <f t="shared" si="0"/>
        <v>3000</v>
      </c>
      <c r="K44" s="14">
        <f t="shared" si="1"/>
        <v>3000</v>
      </c>
      <c r="L44" s="4"/>
    </row>
    <row r="45" spans="1:12" ht="18.75" customHeight="1" x14ac:dyDescent="0.15">
      <c r="A45" s="59" t="s">
        <v>264</v>
      </c>
      <c r="B45" s="61" t="s">
        <v>227</v>
      </c>
      <c r="C45" s="59" t="s">
        <v>267</v>
      </c>
      <c r="D45" s="3"/>
      <c r="E45" s="3"/>
      <c r="F45" s="5">
        <v>1</v>
      </c>
      <c r="G45" s="41"/>
      <c r="H45" s="15"/>
      <c r="I45" s="15">
        <v>3100</v>
      </c>
      <c r="J45" s="15">
        <f t="shared" si="0"/>
        <v>3100</v>
      </c>
      <c r="K45" s="14">
        <f t="shared" si="1"/>
        <v>3100</v>
      </c>
      <c r="L45" s="4"/>
    </row>
    <row r="46" spans="1:12" ht="18.75" customHeight="1" x14ac:dyDescent="0.15">
      <c r="A46" s="59" t="s">
        <v>264</v>
      </c>
      <c r="B46" s="61" t="s">
        <v>227</v>
      </c>
      <c r="C46" s="59" t="s">
        <v>268</v>
      </c>
      <c r="D46" s="3"/>
      <c r="E46" s="3"/>
      <c r="F46" s="5">
        <v>1</v>
      </c>
      <c r="G46" s="41"/>
      <c r="H46" s="15"/>
      <c r="I46" s="15">
        <v>4200</v>
      </c>
      <c r="J46" s="15">
        <f t="shared" si="0"/>
        <v>4200</v>
      </c>
      <c r="K46" s="14">
        <f t="shared" si="1"/>
        <v>4200</v>
      </c>
      <c r="L46" s="4"/>
    </row>
    <row r="47" spans="1:12" ht="18.95" customHeight="1" x14ac:dyDescent="0.15">
      <c r="A47" s="59" t="s">
        <v>264</v>
      </c>
      <c r="B47" s="61" t="s">
        <v>227</v>
      </c>
      <c r="C47" s="59" t="s">
        <v>269</v>
      </c>
      <c r="D47" s="3"/>
      <c r="E47" s="3"/>
      <c r="F47" s="5">
        <v>1</v>
      </c>
      <c r="G47" s="41"/>
      <c r="H47" s="15"/>
      <c r="I47" s="15">
        <v>5500</v>
      </c>
      <c r="J47" s="15">
        <f t="shared" si="0"/>
        <v>5500</v>
      </c>
      <c r="K47" s="14">
        <f t="shared" si="1"/>
        <v>5500</v>
      </c>
    </row>
    <row r="48" spans="1:12" ht="9.75" customHeight="1" x14ac:dyDescent="0.15">
      <c r="B48" s="57"/>
    </row>
    <row r="49" spans="1:12" s="12" customFormat="1" ht="91.5" customHeight="1" x14ac:dyDescent="0.2">
      <c r="A49" s="258" t="s">
        <v>0</v>
      </c>
      <c r="B49" s="258"/>
      <c r="C49" s="258"/>
      <c r="D49" s="258"/>
      <c r="E49" s="258"/>
      <c r="F49" s="258"/>
      <c r="G49" s="258"/>
      <c r="H49" s="258"/>
      <c r="J49" s="1"/>
      <c r="K49" s="1"/>
      <c r="L49" s="1"/>
    </row>
  </sheetData>
  <mergeCells count="10">
    <mergeCell ref="A49:H49"/>
    <mergeCell ref="K10:K11"/>
    <mergeCell ref="A2:J2"/>
    <mergeCell ref="A10:A11"/>
    <mergeCell ref="B10:B11"/>
    <mergeCell ref="C10:C11"/>
    <mergeCell ref="D10:E10"/>
    <mergeCell ref="G10:I10"/>
    <mergeCell ref="F10:F11"/>
    <mergeCell ref="A7:J7"/>
  </mergeCells>
  <hyperlinks>
    <hyperlink ref="M2" location="Исходный!R1C1" display="В Исходный Прайс"/>
  </hyperlinks>
  <pageMargins left="0.23622047244094491" right="0.19685039370078741" top="0.15748031496062992" bottom="0.15748031496062992" header="0.15748031496062992" footer="0.15748031496062992"/>
  <pageSetup paperSize="9" scale="65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3"/>
  <sheetViews>
    <sheetView topLeftCell="A2" zoomScaleNormal="100" workbookViewId="0"/>
  </sheetViews>
  <sheetFormatPr defaultRowHeight="10.5" x14ac:dyDescent="0.15"/>
  <cols>
    <col min="1" max="1" width="34.140625" style="1" customWidth="1"/>
    <col min="2" max="2" width="13.140625" style="1" customWidth="1"/>
    <col min="3" max="3" width="27.7109375" style="1" customWidth="1"/>
    <col min="4" max="4" width="7.5703125" style="1" customWidth="1"/>
    <col min="5" max="5" width="6.85546875" style="1" customWidth="1"/>
    <col min="6" max="6" width="8.5703125" style="1" hidden="1" customWidth="1"/>
    <col min="7" max="7" width="9.5703125" style="1" customWidth="1"/>
    <col min="8" max="8" width="9" style="4" customWidth="1"/>
    <col min="9" max="9" width="13.5703125" style="12" customWidth="1"/>
    <col min="10" max="10" width="13.5703125" style="1" customWidth="1"/>
    <col min="11" max="11" width="13.5703125" style="1" hidden="1" customWidth="1"/>
    <col min="12" max="12" width="9.140625" style="1"/>
    <col min="13" max="13" width="18.5703125" style="1" customWidth="1"/>
    <col min="14" max="16384" width="9.140625" style="1"/>
  </cols>
  <sheetData>
    <row r="1" spans="1:13" ht="3" customHeight="1" x14ac:dyDescent="0.15"/>
    <row r="2" spans="1:13" s="2" customFormat="1" ht="106.5" customHeight="1" x14ac:dyDescent="0.15">
      <c r="A2" s="259"/>
      <c r="B2" s="260"/>
      <c r="C2" s="260"/>
      <c r="D2" s="260"/>
      <c r="E2" s="260"/>
      <c r="F2" s="260"/>
      <c r="G2" s="260"/>
      <c r="H2" s="260"/>
      <c r="I2" s="260"/>
      <c r="J2" s="260"/>
      <c r="K2" s="89"/>
      <c r="M2" s="220" t="s">
        <v>1003</v>
      </c>
    </row>
    <row r="3" spans="1:13" s="2" customFormat="1" ht="4.5" hidden="1" customHeight="1" x14ac:dyDescent="0.15">
      <c r="A3" s="36"/>
      <c r="B3" s="37"/>
      <c r="C3" s="37"/>
      <c r="D3" s="37"/>
      <c r="E3" s="37"/>
      <c r="F3" s="37"/>
      <c r="G3" s="37"/>
      <c r="H3" s="37"/>
      <c r="I3" s="37"/>
      <c r="J3" s="37"/>
      <c r="K3" s="37"/>
    </row>
    <row r="4" spans="1:13" s="2" customFormat="1" ht="4.5" hidden="1" customHeight="1" x14ac:dyDescent="0.15">
      <c r="A4" s="36"/>
      <c r="B4" s="37"/>
      <c r="C4" s="37"/>
      <c r="D4" s="37"/>
      <c r="E4" s="37"/>
      <c r="F4" s="37"/>
      <c r="G4" s="37"/>
      <c r="H4" s="37"/>
      <c r="I4" s="37"/>
      <c r="J4" s="37"/>
      <c r="K4" s="37"/>
    </row>
    <row r="5" spans="1:13" s="2" customFormat="1" ht="4.5" hidden="1" customHeight="1" x14ac:dyDescent="0.15">
      <c r="A5" s="36"/>
      <c r="B5" s="37"/>
      <c r="C5" s="37"/>
      <c r="D5" s="37"/>
      <c r="E5" s="37"/>
      <c r="F5" s="37"/>
      <c r="G5" s="37"/>
      <c r="H5" s="37"/>
      <c r="I5" s="37"/>
      <c r="J5" s="37"/>
      <c r="K5" s="37"/>
    </row>
    <row r="6" spans="1:13" s="2" customFormat="1" ht="4.5" hidden="1" customHeight="1" x14ac:dyDescent="0.15">
      <c r="A6" s="36"/>
      <c r="B6" s="37"/>
      <c r="C6" s="37"/>
      <c r="D6" s="37"/>
      <c r="E6" s="37"/>
      <c r="F6" s="37"/>
      <c r="G6" s="37"/>
      <c r="H6" s="37"/>
      <c r="I6" s="37"/>
      <c r="J6" s="37"/>
      <c r="K6" s="37"/>
    </row>
    <row r="7" spans="1:13" s="2" customFormat="1" ht="25.5" customHeight="1" x14ac:dyDescent="0.15">
      <c r="A7" s="269" t="s">
        <v>266</v>
      </c>
      <c r="B7" s="269"/>
      <c r="C7" s="269"/>
      <c r="D7" s="269"/>
      <c r="E7" s="269"/>
      <c r="F7" s="269"/>
      <c r="G7" s="269"/>
      <c r="H7" s="269"/>
      <c r="I7" s="269"/>
      <c r="J7" s="269"/>
      <c r="K7" s="88"/>
    </row>
    <row r="8" spans="1:13" s="2" customFormat="1" ht="16.5" customHeight="1" x14ac:dyDescent="0.15">
      <c r="A8" s="11"/>
      <c r="B8" s="11"/>
      <c r="C8" s="11"/>
      <c r="D8" s="11"/>
      <c r="E8" s="11"/>
      <c r="F8" s="11"/>
      <c r="G8" s="11"/>
      <c r="H8" s="39" t="s">
        <v>22</v>
      </c>
      <c r="I8" s="40" t="s">
        <v>5</v>
      </c>
      <c r="J8" s="38" t="s">
        <v>21</v>
      </c>
      <c r="K8" s="38"/>
    </row>
    <row r="9" spans="1:13" s="2" customFormat="1" ht="16.5" customHeight="1" x14ac:dyDescent="0.15">
      <c r="A9" s="11"/>
      <c r="B9" s="11"/>
      <c r="C9" s="11"/>
      <c r="D9" s="11"/>
      <c r="E9" s="11"/>
      <c r="F9" s="11"/>
      <c r="G9" s="11"/>
      <c r="H9" s="39">
        <f>Исходный!G10</f>
        <v>50.75</v>
      </c>
      <c r="I9" s="40">
        <f>Исходный!H10</f>
        <v>56.9</v>
      </c>
      <c r="J9" s="38">
        <f>Исходный!I10</f>
        <v>0</v>
      </c>
      <c r="K9" s="38"/>
    </row>
    <row r="10" spans="1:13" ht="16.5" customHeight="1" x14ac:dyDescent="0.15">
      <c r="A10" s="261" t="s">
        <v>3</v>
      </c>
      <c r="B10" s="261" t="s">
        <v>13</v>
      </c>
      <c r="C10" s="261" t="s">
        <v>4</v>
      </c>
      <c r="D10" s="261" t="s">
        <v>323</v>
      </c>
      <c r="E10" s="261"/>
      <c r="F10" s="261" t="s">
        <v>2</v>
      </c>
      <c r="G10" s="261" t="s">
        <v>324</v>
      </c>
      <c r="H10" s="261"/>
      <c r="I10" s="261"/>
      <c r="J10" s="91" t="s">
        <v>325</v>
      </c>
      <c r="K10" s="256" t="s">
        <v>6</v>
      </c>
    </row>
    <row r="11" spans="1:13" ht="16.5" customHeight="1" x14ac:dyDescent="0.15">
      <c r="A11" s="261"/>
      <c r="B11" s="261"/>
      <c r="C11" s="261"/>
      <c r="D11" s="85" t="s">
        <v>10</v>
      </c>
      <c r="E11" s="59" t="s">
        <v>11</v>
      </c>
      <c r="F11" s="261"/>
      <c r="G11" s="85" t="s">
        <v>9</v>
      </c>
      <c r="H11" s="14" t="s">
        <v>7</v>
      </c>
      <c r="I11" s="13" t="s">
        <v>8</v>
      </c>
      <c r="J11" s="85" t="s">
        <v>326</v>
      </c>
      <c r="K11" s="257"/>
    </row>
    <row r="12" spans="1:13" s="6" customFormat="1" ht="18.95" customHeight="1" x14ac:dyDescent="0.15">
      <c r="A12" s="60" t="s">
        <v>236</v>
      </c>
      <c r="B12" s="63" t="s">
        <v>14</v>
      </c>
      <c r="C12" s="50"/>
      <c r="D12" s="107"/>
      <c r="E12" s="107"/>
      <c r="F12" s="107"/>
      <c r="G12" s="107"/>
      <c r="H12" s="107"/>
      <c r="I12" s="107"/>
      <c r="J12" s="108"/>
      <c r="K12" s="60"/>
    </row>
    <row r="13" spans="1:13" ht="21.75" customHeight="1" x14ac:dyDescent="0.15">
      <c r="A13" s="59" t="s">
        <v>213</v>
      </c>
      <c r="B13" s="61" t="s">
        <v>227</v>
      </c>
      <c r="C13" s="58" t="s">
        <v>299</v>
      </c>
      <c r="D13" s="9"/>
      <c r="E13" s="9"/>
      <c r="F13" s="10">
        <v>1</v>
      </c>
      <c r="G13" s="15"/>
      <c r="H13" s="15"/>
      <c r="I13" s="15">
        <v>1100</v>
      </c>
      <c r="J13" s="15">
        <f>I13-I13*$J$9/100</f>
        <v>1100</v>
      </c>
      <c r="K13" s="14">
        <f>J13*F13</f>
        <v>1100</v>
      </c>
    </row>
    <row r="14" spans="1:13" ht="18.95" customHeight="1" x14ac:dyDescent="0.15">
      <c r="A14" s="59" t="s">
        <v>213</v>
      </c>
      <c r="B14" s="61" t="s">
        <v>227</v>
      </c>
      <c r="C14" s="59" t="s">
        <v>300</v>
      </c>
      <c r="D14" s="7"/>
      <c r="E14" s="7"/>
      <c r="F14" s="56">
        <v>1</v>
      </c>
      <c r="G14" s="14"/>
      <c r="H14" s="14"/>
      <c r="I14" s="14">
        <v>1300</v>
      </c>
      <c r="J14" s="15">
        <f t="shared" ref="J14:J31" si="0">I14-I14*$J$9/100</f>
        <v>1300</v>
      </c>
      <c r="K14" s="14">
        <f t="shared" ref="K14:K31" si="1">J14*F14</f>
        <v>1300</v>
      </c>
    </row>
    <row r="15" spans="1:13" ht="18.95" customHeight="1" x14ac:dyDescent="0.15">
      <c r="A15" s="59" t="s">
        <v>213</v>
      </c>
      <c r="B15" s="61" t="s">
        <v>227</v>
      </c>
      <c r="C15" s="59" t="s">
        <v>301</v>
      </c>
      <c r="D15" s="7"/>
      <c r="E15" s="7"/>
      <c r="F15" s="56">
        <v>1</v>
      </c>
      <c r="G15" s="14"/>
      <c r="H15" s="14"/>
      <c r="I15" s="14">
        <v>1700</v>
      </c>
      <c r="J15" s="15">
        <f t="shared" si="0"/>
        <v>1700</v>
      </c>
      <c r="K15" s="14">
        <f t="shared" si="1"/>
        <v>1700</v>
      </c>
    </row>
    <row r="16" spans="1:13" ht="18.95" customHeight="1" x14ac:dyDescent="0.15">
      <c r="A16" s="59" t="s">
        <v>213</v>
      </c>
      <c r="B16" s="61" t="s">
        <v>227</v>
      </c>
      <c r="C16" s="59" t="s">
        <v>302</v>
      </c>
      <c r="D16" s="7"/>
      <c r="E16" s="7"/>
      <c r="F16" s="56">
        <v>1</v>
      </c>
      <c r="G16" s="14"/>
      <c r="H16" s="14"/>
      <c r="I16" s="14">
        <v>2200</v>
      </c>
      <c r="J16" s="15">
        <f t="shared" si="0"/>
        <v>2200</v>
      </c>
      <c r="K16" s="14">
        <f t="shared" si="1"/>
        <v>2200</v>
      </c>
    </row>
    <row r="17" spans="1:12" ht="18.95" customHeight="1" x14ac:dyDescent="0.15">
      <c r="A17" s="62" t="s">
        <v>235</v>
      </c>
      <c r="B17" s="63" t="s">
        <v>14</v>
      </c>
      <c r="C17" s="83" t="s">
        <v>36</v>
      </c>
      <c r="D17" s="84"/>
      <c r="E17" s="84"/>
      <c r="F17" s="84"/>
      <c r="G17" s="84"/>
      <c r="H17" s="84"/>
      <c r="I17" s="84"/>
      <c r="J17" s="15"/>
      <c r="K17" s="14">
        <f t="shared" si="1"/>
        <v>0</v>
      </c>
    </row>
    <row r="18" spans="1:12" ht="18.95" customHeight="1" x14ac:dyDescent="0.15">
      <c r="A18" s="59" t="s">
        <v>263</v>
      </c>
      <c r="B18" s="61" t="s">
        <v>227</v>
      </c>
      <c r="C18" s="58" t="s">
        <v>303</v>
      </c>
      <c r="D18" s="3"/>
      <c r="E18" s="3"/>
      <c r="F18" s="5">
        <v>1</v>
      </c>
      <c r="G18" s="41"/>
      <c r="H18" s="15"/>
      <c r="I18" s="15">
        <v>2000</v>
      </c>
      <c r="J18" s="15">
        <f t="shared" si="0"/>
        <v>2000</v>
      </c>
      <c r="K18" s="14">
        <f t="shared" si="1"/>
        <v>2000</v>
      </c>
      <c r="L18" s="4"/>
    </row>
    <row r="19" spans="1:12" ht="18.75" customHeight="1" x14ac:dyDescent="0.15">
      <c r="A19" s="59" t="s">
        <v>263</v>
      </c>
      <c r="B19" s="61" t="s">
        <v>227</v>
      </c>
      <c r="C19" s="59" t="s">
        <v>304</v>
      </c>
      <c r="D19" s="3"/>
      <c r="E19" s="3"/>
      <c r="F19" s="5">
        <v>1</v>
      </c>
      <c r="G19" s="41"/>
      <c r="H19" s="15"/>
      <c r="I19" s="15">
        <v>2200</v>
      </c>
      <c r="J19" s="15">
        <f t="shared" si="0"/>
        <v>2200</v>
      </c>
      <c r="K19" s="14">
        <f t="shared" si="1"/>
        <v>2200</v>
      </c>
      <c r="L19" s="4"/>
    </row>
    <row r="20" spans="1:12" ht="18.75" customHeight="1" x14ac:dyDescent="0.15">
      <c r="A20" s="59" t="s">
        <v>263</v>
      </c>
      <c r="B20" s="61" t="s">
        <v>227</v>
      </c>
      <c r="C20" s="59" t="s">
        <v>305</v>
      </c>
      <c r="D20" s="3"/>
      <c r="E20" s="3"/>
      <c r="F20" s="5">
        <v>1</v>
      </c>
      <c r="G20" s="41"/>
      <c r="H20" s="15"/>
      <c r="I20" s="15">
        <v>2400</v>
      </c>
      <c r="J20" s="15">
        <f t="shared" si="0"/>
        <v>2400</v>
      </c>
      <c r="K20" s="14">
        <f t="shared" si="1"/>
        <v>2400</v>
      </c>
      <c r="L20" s="4"/>
    </row>
    <row r="21" spans="1:12" ht="18.75" customHeight="1" x14ac:dyDescent="0.15">
      <c r="A21" s="59" t="s">
        <v>263</v>
      </c>
      <c r="B21" s="61" t="s">
        <v>227</v>
      </c>
      <c r="C21" s="59" t="s">
        <v>306</v>
      </c>
      <c r="D21" s="3"/>
      <c r="E21" s="3"/>
      <c r="F21" s="5">
        <v>1</v>
      </c>
      <c r="G21" s="41"/>
      <c r="H21" s="15"/>
      <c r="I21" s="15">
        <v>3600</v>
      </c>
      <c r="J21" s="15">
        <f t="shared" si="0"/>
        <v>3600</v>
      </c>
      <c r="K21" s="14">
        <f t="shared" si="1"/>
        <v>3600</v>
      </c>
      <c r="L21" s="4"/>
    </row>
    <row r="22" spans="1:12" s="6" customFormat="1" ht="18.95" customHeight="1" x14ac:dyDescent="0.15">
      <c r="A22" s="60" t="s">
        <v>233</v>
      </c>
      <c r="B22" s="50"/>
      <c r="C22" s="107"/>
      <c r="D22" s="107"/>
      <c r="E22" s="107"/>
      <c r="F22" s="107"/>
      <c r="G22" s="107"/>
      <c r="H22" s="107"/>
      <c r="I22" s="107"/>
      <c r="J22" s="15"/>
      <c r="K22" s="14">
        <f t="shared" si="1"/>
        <v>0</v>
      </c>
    </row>
    <row r="23" spans="1:12" ht="21.75" customHeight="1" x14ac:dyDescent="0.15">
      <c r="A23" s="59" t="s">
        <v>214</v>
      </c>
      <c r="B23" s="61" t="s">
        <v>227</v>
      </c>
      <c r="C23" s="58" t="s">
        <v>307</v>
      </c>
      <c r="D23" s="9"/>
      <c r="E23" s="9"/>
      <c r="F23" s="10">
        <v>1</v>
      </c>
      <c r="G23" s="15"/>
      <c r="H23" s="15"/>
      <c r="I23" s="15">
        <v>1400</v>
      </c>
      <c r="J23" s="15">
        <f t="shared" si="0"/>
        <v>1400</v>
      </c>
      <c r="K23" s="14">
        <f t="shared" si="1"/>
        <v>1400</v>
      </c>
    </row>
    <row r="24" spans="1:12" ht="18.95" customHeight="1" x14ac:dyDescent="0.15">
      <c r="A24" s="59" t="s">
        <v>214</v>
      </c>
      <c r="B24" s="61" t="s">
        <v>227</v>
      </c>
      <c r="C24" s="59" t="s">
        <v>308</v>
      </c>
      <c r="D24" s="7"/>
      <c r="E24" s="7"/>
      <c r="F24" s="82">
        <v>1</v>
      </c>
      <c r="G24" s="14"/>
      <c r="H24" s="14"/>
      <c r="I24" s="14">
        <v>1600</v>
      </c>
      <c r="J24" s="15">
        <f t="shared" si="0"/>
        <v>1600</v>
      </c>
      <c r="K24" s="14">
        <f t="shared" si="1"/>
        <v>1600</v>
      </c>
    </row>
    <row r="25" spans="1:12" ht="18.95" customHeight="1" x14ac:dyDescent="0.15">
      <c r="A25" s="59" t="s">
        <v>214</v>
      </c>
      <c r="B25" s="61" t="s">
        <v>227</v>
      </c>
      <c r="C25" s="59" t="s">
        <v>309</v>
      </c>
      <c r="D25" s="7"/>
      <c r="E25" s="7"/>
      <c r="F25" s="82">
        <v>1</v>
      </c>
      <c r="G25" s="14"/>
      <c r="H25" s="14"/>
      <c r="I25" s="14">
        <v>1800</v>
      </c>
      <c r="J25" s="15">
        <f t="shared" si="0"/>
        <v>1800</v>
      </c>
      <c r="K25" s="14">
        <f t="shared" si="1"/>
        <v>1800</v>
      </c>
    </row>
    <row r="26" spans="1:12" ht="18.95" customHeight="1" x14ac:dyDescent="0.15">
      <c r="A26" s="59" t="s">
        <v>214</v>
      </c>
      <c r="B26" s="61" t="s">
        <v>227</v>
      </c>
      <c r="C26" s="59" t="s">
        <v>310</v>
      </c>
      <c r="D26" s="7"/>
      <c r="E26" s="7"/>
      <c r="F26" s="82">
        <v>1</v>
      </c>
      <c r="G26" s="14"/>
      <c r="H26" s="14"/>
      <c r="I26" s="14">
        <v>2200</v>
      </c>
      <c r="J26" s="15">
        <f t="shared" si="0"/>
        <v>2200</v>
      </c>
      <c r="K26" s="14">
        <f t="shared" si="1"/>
        <v>2200</v>
      </c>
    </row>
    <row r="27" spans="1:12" ht="18.95" customHeight="1" x14ac:dyDescent="0.15">
      <c r="A27" s="62" t="s">
        <v>234</v>
      </c>
      <c r="B27" s="83" t="s">
        <v>36</v>
      </c>
      <c r="C27" s="84"/>
      <c r="D27" s="84"/>
      <c r="E27" s="84"/>
      <c r="F27" s="84"/>
      <c r="G27" s="84"/>
      <c r="H27" s="84"/>
      <c r="I27" s="84"/>
      <c r="J27" s="15"/>
      <c r="K27" s="14">
        <f t="shared" si="1"/>
        <v>0</v>
      </c>
    </row>
    <row r="28" spans="1:12" ht="18.95" customHeight="1" x14ac:dyDescent="0.15">
      <c r="A28" s="59" t="s">
        <v>264</v>
      </c>
      <c r="B28" s="61" t="s">
        <v>227</v>
      </c>
      <c r="C28" s="58" t="s">
        <v>311</v>
      </c>
      <c r="D28" s="3"/>
      <c r="E28" s="3"/>
      <c r="F28" s="5">
        <v>1</v>
      </c>
      <c r="G28" s="41"/>
      <c r="H28" s="15"/>
      <c r="I28" s="15">
        <v>3000</v>
      </c>
      <c r="J28" s="15">
        <f t="shared" si="0"/>
        <v>3000</v>
      </c>
      <c r="K28" s="14">
        <f t="shared" si="1"/>
        <v>3000</v>
      </c>
      <c r="L28" s="4"/>
    </row>
    <row r="29" spans="1:12" ht="18.75" customHeight="1" x14ac:dyDescent="0.15">
      <c r="A29" s="59" t="s">
        <v>264</v>
      </c>
      <c r="B29" s="61" t="s">
        <v>227</v>
      </c>
      <c r="C29" s="59" t="s">
        <v>312</v>
      </c>
      <c r="D29" s="3"/>
      <c r="E29" s="3"/>
      <c r="F29" s="5">
        <v>1</v>
      </c>
      <c r="G29" s="41"/>
      <c r="H29" s="15"/>
      <c r="I29" s="15">
        <v>3100</v>
      </c>
      <c r="J29" s="15">
        <f t="shared" si="0"/>
        <v>3100</v>
      </c>
      <c r="K29" s="14">
        <f t="shared" si="1"/>
        <v>3100</v>
      </c>
      <c r="L29" s="4"/>
    </row>
    <row r="30" spans="1:12" ht="18.75" customHeight="1" x14ac:dyDescent="0.15">
      <c r="A30" s="59" t="s">
        <v>264</v>
      </c>
      <c r="B30" s="61" t="s">
        <v>227</v>
      </c>
      <c r="C30" s="59" t="s">
        <v>313</v>
      </c>
      <c r="D30" s="3"/>
      <c r="E30" s="3"/>
      <c r="F30" s="5">
        <v>1</v>
      </c>
      <c r="G30" s="41"/>
      <c r="H30" s="15"/>
      <c r="I30" s="15">
        <v>4200</v>
      </c>
      <c r="J30" s="15">
        <f t="shared" si="0"/>
        <v>4200</v>
      </c>
      <c r="K30" s="14">
        <f t="shared" si="1"/>
        <v>4200</v>
      </c>
      <c r="L30" s="4"/>
    </row>
    <row r="31" spans="1:12" ht="18.75" customHeight="1" x14ac:dyDescent="0.15">
      <c r="A31" s="59" t="s">
        <v>264</v>
      </c>
      <c r="B31" s="61" t="s">
        <v>227</v>
      </c>
      <c r="C31" s="59" t="s">
        <v>314</v>
      </c>
      <c r="D31" s="3"/>
      <c r="E31" s="3"/>
      <c r="F31" s="5">
        <v>1</v>
      </c>
      <c r="G31" s="41"/>
      <c r="H31" s="15"/>
      <c r="I31" s="15">
        <v>5500</v>
      </c>
      <c r="J31" s="15">
        <f t="shared" si="0"/>
        <v>5500</v>
      </c>
      <c r="K31" s="14">
        <f t="shared" si="1"/>
        <v>5500</v>
      </c>
      <c r="L31" s="4"/>
    </row>
    <row r="32" spans="1:12" ht="8.25" customHeight="1" x14ac:dyDescent="0.15">
      <c r="B32" s="57"/>
    </row>
    <row r="33" spans="1:12" s="12" customFormat="1" ht="91.5" customHeight="1" x14ac:dyDescent="0.2">
      <c r="A33" s="258" t="s">
        <v>0</v>
      </c>
      <c r="B33" s="258"/>
      <c r="C33" s="258"/>
      <c r="D33" s="258"/>
      <c r="E33" s="258"/>
      <c r="F33" s="258"/>
      <c r="G33" s="258"/>
      <c r="H33" s="258"/>
      <c r="J33" s="1"/>
      <c r="K33" s="1"/>
      <c r="L33" s="1"/>
    </row>
  </sheetData>
  <mergeCells count="10">
    <mergeCell ref="K10:K11"/>
    <mergeCell ref="A7:J7"/>
    <mergeCell ref="A33:H33"/>
    <mergeCell ref="G10:I10"/>
    <mergeCell ref="A2:J2"/>
    <mergeCell ref="A10:A11"/>
    <mergeCell ref="B10:B11"/>
    <mergeCell ref="C10:C11"/>
    <mergeCell ref="D10:E10"/>
    <mergeCell ref="F10:F11"/>
  </mergeCells>
  <hyperlinks>
    <hyperlink ref="M2" location="Исходный!R1C1" display="В Исходный Прайс"/>
  </hyperlinks>
  <pageMargins left="0.23622047244094491" right="0.19685039370078741" top="0.15748031496062992" bottom="0.15748031496062992" header="0.15748031496062992" footer="0.15748031496062992"/>
  <pageSetup paperSize="9" scale="62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9"/>
  <sheetViews>
    <sheetView workbookViewId="0">
      <selection activeCell="O1" sqref="O1"/>
    </sheetView>
  </sheetViews>
  <sheetFormatPr defaultRowHeight="15" x14ac:dyDescent="0.25"/>
  <cols>
    <col min="1" max="1" width="3.28515625" style="173" customWidth="1"/>
    <col min="2" max="2" width="30" style="173" customWidth="1"/>
    <col min="3" max="3" width="15" style="173" customWidth="1"/>
    <col min="4" max="4" width="15.85546875" style="173" customWidth="1"/>
    <col min="5" max="6" width="8.28515625" style="173" hidden="1" customWidth="1"/>
    <col min="7" max="7" width="6.85546875" style="173" customWidth="1"/>
    <col min="8" max="8" width="14.140625" style="173" customWidth="1"/>
    <col min="9" max="9" width="12.140625" style="173" customWidth="1"/>
    <col min="10" max="10" width="13.5703125" style="173" customWidth="1"/>
    <col min="11" max="11" width="16.7109375" style="173" customWidth="1"/>
    <col min="12" max="12" width="14.140625" style="173" customWidth="1"/>
    <col min="13" max="13" width="13.140625" style="173" customWidth="1"/>
    <col min="14" max="14" width="9.140625" style="173"/>
    <col min="15" max="15" width="18.85546875" style="173" customWidth="1"/>
    <col min="16" max="17" width="9.140625" style="173"/>
    <col min="18" max="18" width="9.140625" style="173" customWidth="1"/>
    <col min="19" max="16384" width="9.140625" style="173"/>
  </cols>
  <sheetData>
    <row r="1" spans="1:15" s="168" customFormat="1" ht="106.5" customHeight="1" x14ac:dyDescent="0.15">
      <c r="A1" s="278"/>
      <c r="B1" s="278"/>
      <c r="C1" s="278"/>
      <c r="D1" s="278"/>
      <c r="E1" s="278"/>
      <c r="F1" s="278"/>
      <c r="G1" s="278"/>
      <c r="H1" s="278"/>
      <c r="I1" s="278"/>
      <c r="J1" s="278"/>
      <c r="K1" s="278"/>
      <c r="L1" s="278"/>
      <c r="O1" s="220" t="s">
        <v>1003</v>
      </c>
    </row>
    <row r="2" spans="1:15" s="168" customFormat="1" ht="25.5" customHeight="1" x14ac:dyDescent="0.25">
      <c r="A2" s="280" t="s">
        <v>828</v>
      </c>
      <c r="B2" s="280"/>
      <c r="C2" s="280"/>
      <c r="D2" s="280"/>
      <c r="E2" s="280"/>
      <c r="F2" s="280"/>
      <c r="G2" s="280"/>
      <c r="H2" s="280"/>
      <c r="I2" s="280"/>
      <c r="J2" s="280"/>
      <c r="K2" s="280"/>
      <c r="L2" s="280"/>
      <c r="M2" s="169"/>
    </row>
    <row r="3" spans="1:15" x14ac:dyDescent="0.25">
      <c r="K3" s="213"/>
      <c r="L3" s="213" t="s">
        <v>21</v>
      </c>
      <c r="M3" s="173">
        <f>Исходный!I10</f>
        <v>0</v>
      </c>
    </row>
    <row r="4" spans="1:15" s="172" customFormat="1" ht="15" customHeight="1" x14ac:dyDescent="0.25">
      <c r="A4" s="170"/>
      <c r="B4" s="170"/>
      <c r="C4" s="170"/>
      <c r="D4" s="170"/>
      <c r="E4" s="170"/>
      <c r="F4" s="170"/>
      <c r="G4" s="170"/>
      <c r="H4" s="170"/>
      <c r="I4" s="281" t="s">
        <v>829</v>
      </c>
      <c r="J4" s="281"/>
      <c r="K4" s="281"/>
      <c r="L4" s="171">
        <v>1100</v>
      </c>
    </row>
    <row r="5" spans="1:15" ht="25.5" customHeight="1" x14ac:dyDescent="0.25">
      <c r="A5" s="282" t="s">
        <v>830</v>
      </c>
      <c r="B5" s="282" t="s">
        <v>3</v>
      </c>
      <c r="C5" s="282" t="s">
        <v>831</v>
      </c>
      <c r="D5" s="282"/>
      <c r="E5" s="282"/>
      <c r="F5" s="282"/>
      <c r="G5" s="282" t="s">
        <v>2</v>
      </c>
      <c r="H5" s="282" t="s">
        <v>956</v>
      </c>
      <c r="I5" s="282" t="s">
        <v>832</v>
      </c>
      <c r="J5" s="282" t="s">
        <v>833</v>
      </c>
      <c r="K5" s="283" t="s">
        <v>1001</v>
      </c>
      <c r="L5" s="276" t="s">
        <v>834</v>
      </c>
      <c r="M5" s="175" t="s">
        <v>325</v>
      </c>
    </row>
    <row r="6" spans="1:15" ht="22.5" customHeight="1" x14ac:dyDescent="0.25">
      <c r="A6" s="282"/>
      <c r="B6" s="282"/>
      <c r="C6" s="174" t="s">
        <v>835</v>
      </c>
      <c r="D6" s="174" t="s">
        <v>957</v>
      </c>
      <c r="E6" s="174" t="s">
        <v>836</v>
      </c>
      <c r="F6" s="174" t="s">
        <v>837</v>
      </c>
      <c r="G6" s="282"/>
      <c r="H6" s="282"/>
      <c r="I6" s="282"/>
      <c r="J6" s="282"/>
      <c r="K6" s="283"/>
      <c r="L6" s="277"/>
      <c r="M6" s="175" t="s">
        <v>326</v>
      </c>
    </row>
    <row r="7" spans="1:15" x14ac:dyDescent="0.25">
      <c r="A7" s="175">
        <v>1</v>
      </c>
      <c r="B7" s="176" t="s">
        <v>838</v>
      </c>
      <c r="C7" s="176">
        <v>400</v>
      </c>
      <c r="D7" s="176">
        <v>400</v>
      </c>
      <c r="E7" s="176"/>
      <c r="F7" s="176"/>
      <c r="G7" s="176">
        <v>1</v>
      </c>
      <c r="H7" s="176">
        <v>0.4</v>
      </c>
      <c r="I7" s="176">
        <f t="shared" ref="I7:I19" si="0">((D7*2+C7*2)/1000)*H7</f>
        <v>0.64000000000000012</v>
      </c>
      <c r="J7" s="176">
        <f t="shared" ref="J7:J19" si="1">I7*G7</f>
        <v>0.64000000000000012</v>
      </c>
      <c r="K7" s="177">
        <f>(I7*$L$4+((C7/1000*2+D7/1000*2)*[1]Расходка!$B$3+[1]Расходка!$B$4*4)*2)*2</f>
        <v>1696.0000000000002</v>
      </c>
      <c r="L7" s="214">
        <f>K7*G7</f>
        <v>1696.0000000000002</v>
      </c>
      <c r="M7" s="216">
        <f>L7-L7*M3/100</f>
        <v>1696.0000000000002</v>
      </c>
    </row>
    <row r="8" spans="1:15" x14ac:dyDescent="0.25">
      <c r="A8" s="175">
        <v>2</v>
      </c>
      <c r="B8" s="176" t="s">
        <v>838</v>
      </c>
      <c r="C8" s="176">
        <v>500</v>
      </c>
      <c r="D8" s="176">
        <v>500</v>
      </c>
      <c r="E8" s="176"/>
      <c r="F8" s="176"/>
      <c r="G8" s="176">
        <v>1</v>
      </c>
      <c r="H8" s="176">
        <v>0.4</v>
      </c>
      <c r="I8" s="176">
        <f t="shared" si="0"/>
        <v>0.8</v>
      </c>
      <c r="J8" s="176">
        <f t="shared" si="1"/>
        <v>0.8</v>
      </c>
      <c r="K8" s="177">
        <f>(I8*$L$4+((C8/1000*2+D8/1000*2)*[1]Расходка!$B$3+[1]Расходка!$B$4*4)*2)*2</f>
        <v>2096</v>
      </c>
      <c r="L8" s="176">
        <f t="shared" ref="L8:L19" si="2">K8*G8</f>
        <v>2096</v>
      </c>
      <c r="M8" s="216">
        <f t="shared" ref="M8" si="3">L8-L8*M4/100</f>
        <v>2096</v>
      </c>
    </row>
    <row r="9" spans="1:15" x14ac:dyDescent="0.25">
      <c r="A9" s="175">
        <v>3</v>
      </c>
      <c r="B9" s="176" t="s">
        <v>838</v>
      </c>
      <c r="C9" s="176">
        <v>600</v>
      </c>
      <c r="D9" s="176">
        <v>600</v>
      </c>
      <c r="E9" s="176"/>
      <c r="F9" s="176"/>
      <c r="G9" s="176">
        <v>1</v>
      </c>
      <c r="H9" s="176">
        <v>0.4</v>
      </c>
      <c r="I9" s="176">
        <f t="shared" si="0"/>
        <v>0.96</v>
      </c>
      <c r="J9" s="176">
        <f t="shared" si="1"/>
        <v>0.96</v>
      </c>
      <c r="K9" s="177">
        <f>(I9*$L$4+((C9/1000*2+D9/1000*2)*[1]Расходка!$B$3+[1]Расходка!$B$4*4)*2)*2</f>
        <v>2496</v>
      </c>
      <c r="L9" s="176">
        <f t="shared" si="2"/>
        <v>2496</v>
      </c>
      <c r="M9" s="216">
        <f>L9-L9*M3/100</f>
        <v>2496</v>
      </c>
    </row>
    <row r="10" spans="1:15" x14ac:dyDescent="0.25">
      <c r="A10" s="175">
        <v>4</v>
      </c>
      <c r="B10" s="176" t="s">
        <v>838</v>
      </c>
      <c r="C10" s="176">
        <v>700</v>
      </c>
      <c r="D10" s="176">
        <v>700</v>
      </c>
      <c r="E10" s="176"/>
      <c r="F10" s="176"/>
      <c r="G10" s="176">
        <v>1</v>
      </c>
      <c r="H10" s="176">
        <v>0.4</v>
      </c>
      <c r="I10" s="176">
        <f t="shared" si="0"/>
        <v>1.1199999999999999</v>
      </c>
      <c r="J10" s="176">
        <f t="shared" si="1"/>
        <v>1.1199999999999999</v>
      </c>
      <c r="K10" s="177">
        <f>(I10*$L$4+((C10/1000*2+D10/1000*2)*[1]Расходка!$B$3+[1]Расходка!$B$4*4)*2)*2</f>
        <v>2895.9999999999995</v>
      </c>
      <c r="L10" s="176">
        <f t="shared" si="2"/>
        <v>2895.9999999999995</v>
      </c>
      <c r="M10" s="216">
        <f>L10-L10*M3/100</f>
        <v>2895.9999999999995</v>
      </c>
    </row>
    <row r="11" spans="1:15" x14ac:dyDescent="0.25">
      <c r="A11" s="175">
        <v>5</v>
      </c>
      <c r="B11" s="176" t="s">
        <v>838</v>
      </c>
      <c r="C11" s="176">
        <v>800</v>
      </c>
      <c r="D11" s="176">
        <v>800</v>
      </c>
      <c r="E11" s="176"/>
      <c r="F11" s="176"/>
      <c r="G11" s="176">
        <v>1</v>
      </c>
      <c r="H11" s="176">
        <v>0.4</v>
      </c>
      <c r="I11" s="176">
        <f t="shared" si="0"/>
        <v>1.2800000000000002</v>
      </c>
      <c r="J11" s="176">
        <f t="shared" si="1"/>
        <v>1.2800000000000002</v>
      </c>
      <c r="K11" s="177">
        <f>(I11*$L$4+((C11/1000*2+D11/1000*2)*[1]Расходка!$B$3+[1]Расходка!$B$4*4)*2)*2</f>
        <v>3296.0000000000005</v>
      </c>
      <c r="L11" s="176">
        <f t="shared" si="2"/>
        <v>3296.0000000000005</v>
      </c>
      <c r="M11" s="216">
        <f>L11-L11*M3/100</f>
        <v>3296.0000000000005</v>
      </c>
    </row>
    <row r="12" spans="1:15" x14ac:dyDescent="0.25">
      <c r="A12" s="175">
        <v>6</v>
      </c>
      <c r="B12" s="176" t="s">
        <v>838</v>
      </c>
      <c r="C12" s="176">
        <v>900</v>
      </c>
      <c r="D12" s="176">
        <v>900</v>
      </c>
      <c r="E12" s="176"/>
      <c r="F12" s="176"/>
      <c r="G12" s="176">
        <v>1</v>
      </c>
      <c r="H12" s="176">
        <v>0.4</v>
      </c>
      <c r="I12" s="176">
        <f t="shared" si="0"/>
        <v>1.4400000000000002</v>
      </c>
      <c r="J12" s="176">
        <f t="shared" si="1"/>
        <v>1.4400000000000002</v>
      </c>
      <c r="K12" s="177">
        <f>(I12*$L$4+((C12/1000*2+D12/1000*2)*[1]Расходка!$B$3+[1]Расходка!$B$4*4)*2)*2</f>
        <v>3696.0000000000005</v>
      </c>
      <c r="L12" s="176">
        <f t="shared" si="2"/>
        <v>3696.0000000000005</v>
      </c>
      <c r="M12" s="216">
        <f>L12-L12*M3/100</f>
        <v>3696.0000000000005</v>
      </c>
    </row>
    <row r="13" spans="1:15" x14ac:dyDescent="0.25">
      <c r="A13" s="175">
        <v>7</v>
      </c>
      <c r="B13" s="176" t="s">
        <v>838</v>
      </c>
      <c r="C13" s="176">
        <v>1000</v>
      </c>
      <c r="D13" s="176">
        <v>1000</v>
      </c>
      <c r="E13" s="176"/>
      <c r="F13" s="176"/>
      <c r="G13" s="176">
        <v>1</v>
      </c>
      <c r="H13" s="176">
        <v>0.4</v>
      </c>
      <c r="I13" s="176">
        <f t="shared" si="0"/>
        <v>1.6</v>
      </c>
      <c r="J13" s="176">
        <f t="shared" si="1"/>
        <v>1.6</v>
      </c>
      <c r="K13" s="177">
        <f>(I13*$L$4+((C13/1000*2+D13/1000*2)*[1]Расходка!$B$3+[1]Расходка!$B$4*4)*2)*2</f>
        <v>4096</v>
      </c>
      <c r="L13" s="176">
        <f t="shared" si="2"/>
        <v>4096</v>
      </c>
      <c r="M13" s="216">
        <f>L13-L13*M3/100</f>
        <v>4096</v>
      </c>
    </row>
    <row r="14" spans="1:15" x14ac:dyDescent="0.25">
      <c r="A14" s="175">
        <v>8</v>
      </c>
      <c r="B14" s="176" t="s">
        <v>838</v>
      </c>
      <c r="C14" s="176">
        <v>1100</v>
      </c>
      <c r="D14" s="176">
        <v>1100</v>
      </c>
      <c r="E14" s="176"/>
      <c r="F14" s="176"/>
      <c r="G14" s="176">
        <v>1</v>
      </c>
      <c r="H14" s="176">
        <v>0.5</v>
      </c>
      <c r="I14" s="176">
        <f t="shared" si="0"/>
        <v>2.2000000000000002</v>
      </c>
      <c r="J14" s="176">
        <f t="shared" si="1"/>
        <v>2.2000000000000002</v>
      </c>
      <c r="K14" s="177">
        <f>(I14*$L$4+((C14/1000*2+D14/1000*2)*[1]Расходка!$B$3+[1]Расходка!$B$4*4)*2)*2</f>
        <v>5464</v>
      </c>
      <c r="L14" s="176">
        <f t="shared" si="2"/>
        <v>5464</v>
      </c>
      <c r="M14" s="216">
        <f>L14-L14*M3/100</f>
        <v>5464</v>
      </c>
    </row>
    <row r="15" spans="1:15" x14ac:dyDescent="0.25">
      <c r="A15" s="175">
        <v>9</v>
      </c>
      <c r="B15" s="176" t="s">
        <v>838</v>
      </c>
      <c r="C15" s="176">
        <v>1000</v>
      </c>
      <c r="D15" s="176">
        <v>1200</v>
      </c>
      <c r="E15" s="176"/>
      <c r="F15" s="176"/>
      <c r="G15" s="176">
        <v>1</v>
      </c>
      <c r="H15" s="176">
        <v>0.5</v>
      </c>
      <c r="I15" s="176">
        <f t="shared" si="0"/>
        <v>2.2000000000000002</v>
      </c>
      <c r="J15" s="176">
        <f t="shared" si="1"/>
        <v>2.2000000000000002</v>
      </c>
      <c r="K15" s="177">
        <f>(I15*$L$4+((C15/1000*2+D15/1000*2)*[1]Расходка!$B$3+[1]Расходка!$B$4*4)*2)*2</f>
        <v>5464</v>
      </c>
      <c r="L15" s="176">
        <f t="shared" si="2"/>
        <v>5464</v>
      </c>
      <c r="M15" s="216">
        <f>L15-L15*M3/100</f>
        <v>5464</v>
      </c>
    </row>
    <row r="16" spans="1:15" x14ac:dyDescent="0.25">
      <c r="A16" s="175">
        <v>10</v>
      </c>
      <c r="B16" s="176" t="s">
        <v>838</v>
      </c>
      <c r="C16" s="176">
        <v>1000</v>
      </c>
      <c r="D16" s="176">
        <v>1300</v>
      </c>
      <c r="E16" s="176"/>
      <c r="F16" s="176"/>
      <c r="G16" s="176">
        <v>1</v>
      </c>
      <c r="H16" s="176">
        <v>0.5</v>
      </c>
      <c r="I16" s="176">
        <f t="shared" si="0"/>
        <v>2.2999999999999998</v>
      </c>
      <c r="J16" s="176">
        <f t="shared" si="1"/>
        <v>2.2999999999999998</v>
      </c>
      <c r="K16" s="177">
        <f>(I16*$L$4+((C16/1000*2+D16/1000*2)*[1]Расходка!$B$3+[1]Расходка!$B$4*4)*2)*2</f>
        <v>5708</v>
      </c>
      <c r="L16" s="176">
        <f t="shared" si="2"/>
        <v>5708</v>
      </c>
      <c r="M16" s="216">
        <f>L16-L16*M3/100</f>
        <v>5708</v>
      </c>
    </row>
    <row r="17" spans="1:13" x14ac:dyDescent="0.25">
      <c r="A17" s="175">
        <v>11</v>
      </c>
      <c r="B17" s="176" t="s">
        <v>838</v>
      </c>
      <c r="C17" s="176">
        <v>1000</v>
      </c>
      <c r="D17" s="176">
        <v>1400</v>
      </c>
      <c r="E17" s="176"/>
      <c r="F17" s="176"/>
      <c r="G17" s="176">
        <v>1</v>
      </c>
      <c r="H17" s="176">
        <v>0.5</v>
      </c>
      <c r="I17" s="176">
        <f t="shared" si="0"/>
        <v>2.4</v>
      </c>
      <c r="J17" s="176">
        <f t="shared" si="1"/>
        <v>2.4</v>
      </c>
      <c r="K17" s="177">
        <f>(I17*$L$4+((C17/1000*2+D17/1000*2)*[1]Расходка!$B$3+[1]Расходка!$B$4*4)*2)*2</f>
        <v>5952</v>
      </c>
      <c r="L17" s="176">
        <f t="shared" si="2"/>
        <v>5952</v>
      </c>
      <c r="M17" s="216">
        <f>L17-L17*M3/100</f>
        <v>5952</v>
      </c>
    </row>
    <row r="18" spans="1:13" x14ac:dyDescent="0.25">
      <c r="A18" s="175">
        <v>12</v>
      </c>
      <c r="B18" s="176" t="s">
        <v>838</v>
      </c>
      <c r="C18" s="176">
        <v>1000</v>
      </c>
      <c r="D18" s="176">
        <v>1500</v>
      </c>
      <c r="E18" s="176"/>
      <c r="F18" s="176"/>
      <c r="G18" s="176">
        <v>1</v>
      </c>
      <c r="H18" s="176">
        <v>0.5</v>
      </c>
      <c r="I18" s="176">
        <f t="shared" si="0"/>
        <v>2.5</v>
      </c>
      <c r="J18" s="176">
        <f t="shared" si="1"/>
        <v>2.5</v>
      </c>
      <c r="K18" s="177">
        <f>(I18*$L$4+((C18/1000*2+D18/1000*2)*[1]Расходка!$B$3+[1]Расходка!$B$4*4)*2)*2</f>
        <v>6196</v>
      </c>
      <c r="L18" s="176">
        <f t="shared" si="2"/>
        <v>6196</v>
      </c>
      <c r="M18" s="216">
        <f>L18-L18*M3/100</f>
        <v>6196</v>
      </c>
    </row>
    <row r="19" spans="1:13" x14ac:dyDescent="0.25">
      <c r="A19" s="175">
        <v>13</v>
      </c>
      <c r="B19" s="176" t="s">
        <v>838</v>
      </c>
      <c r="C19" s="176">
        <v>1000</v>
      </c>
      <c r="D19" s="176">
        <v>2000</v>
      </c>
      <c r="E19" s="176"/>
      <c r="F19" s="176"/>
      <c r="G19" s="176">
        <v>1</v>
      </c>
      <c r="H19" s="176">
        <v>0.5</v>
      </c>
      <c r="I19" s="176">
        <f t="shared" si="0"/>
        <v>3</v>
      </c>
      <c r="J19" s="176">
        <f t="shared" si="1"/>
        <v>3</v>
      </c>
      <c r="K19" s="177">
        <f>(I19*$L$4+((C19/1000*2+D19/1000*2)*[1]Расходка!$B$3+[1]Расходка!$B$4*4)*2)*2</f>
        <v>7416</v>
      </c>
      <c r="L19" s="176">
        <f t="shared" si="2"/>
        <v>7416</v>
      </c>
      <c r="M19" s="216">
        <f>L19-L19*M3/100</f>
        <v>7416</v>
      </c>
    </row>
    <row r="20" spans="1:13" s="172" customFormat="1" ht="15" customHeight="1" x14ac:dyDescent="0.25">
      <c r="A20" s="284" t="s">
        <v>1004</v>
      </c>
      <c r="B20" s="285"/>
      <c r="C20" s="285"/>
      <c r="D20" s="285"/>
      <c r="E20" s="285"/>
      <c r="F20" s="285"/>
      <c r="G20" s="285"/>
      <c r="H20" s="285"/>
      <c r="I20" s="285"/>
      <c r="J20" s="285"/>
      <c r="K20" s="285"/>
      <c r="L20" s="285"/>
      <c r="M20" s="216"/>
    </row>
    <row r="21" spans="1:13" s="172" customFormat="1" ht="17.25" customHeight="1" x14ac:dyDescent="0.25">
      <c r="A21" s="178">
        <v>1</v>
      </c>
      <c r="B21" s="178" t="s">
        <v>839</v>
      </c>
      <c r="C21" s="179">
        <v>200</v>
      </c>
      <c r="D21" s="179">
        <v>200</v>
      </c>
      <c r="E21" s="179"/>
      <c r="F21" s="179"/>
      <c r="G21" s="179">
        <v>1</v>
      </c>
      <c r="H21" s="179"/>
      <c r="I21" s="179"/>
      <c r="J21" s="179"/>
      <c r="K21" s="176">
        <v>700</v>
      </c>
      <c r="L21" s="176">
        <f>K21*G21</f>
        <v>700</v>
      </c>
      <c r="M21" s="216">
        <f>L21-L21*M3/100</f>
        <v>700</v>
      </c>
    </row>
    <row r="22" spans="1:13" s="172" customFormat="1" ht="17.25" customHeight="1" x14ac:dyDescent="0.25">
      <c r="A22" s="178">
        <v>2</v>
      </c>
      <c r="B22" s="178" t="s">
        <v>839</v>
      </c>
      <c r="C22" s="179">
        <v>300</v>
      </c>
      <c r="D22" s="179">
        <v>300</v>
      </c>
      <c r="E22" s="179"/>
      <c r="F22" s="179"/>
      <c r="G22" s="179">
        <v>1</v>
      </c>
      <c r="H22" s="179"/>
      <c r="I22" s="179"/>
      <c r="J22" s="179"/>
      <c r="K22" s="176">
        <v>1500</v>
      </c>
      <c r="L22" s="176">
        <f>K22*G22</f>
        <v>1500</v>
      </c>
      <c r="M22" s="216">
        <f>L22-L22*M3/100</f>
        <v>1500</v>
      </c>
    </row>
    <row r="23" spans="1:13" ht="17.25" customHeight="1" x14ac:dyDescent="0.25">
      <c r="A23" s="180">
        <v>3</v>
      </c>
      <c r="B23" s="178" t="s">
        <v>839</v>
      </c>
      <c r="C23" s="180">
        <v>400</v>
      </c>
      <c r="D23" s="180">
        <v>400</v>
      </c>
      <c r="E23" s="180"/>
      <c r="F23" s="180"/>
      <c r="G23" s="180">
        <v>1</v>
      </c>
      <c r="H23" s="180"/>
      <c r="I23" s="180"/>
      <c r="J23" s="179"/>
      <c r="K23" s="180">
        <v>2700</v>
      </c>
      <c r="L23" s="176">
        <f>K23*G23</f>
        <v>2700</v>
      </c>
      <c r="M23" s="216">
        <f>L23-L23*M3/100</f>
        <v>2700</v>
      </c>
    </row>
    <row r="24" spans="1:13" ht="17.25" customHeight="1" x14ac:dyDescent="0.25">
      <c r="A24" s="180">
        <v>4</v>
      </c>
      <c r="B24" s="219" t="s">
        <v>839</v>
      </c>
      <c r="C24" s="180">
        <v>600</v>
      </c>
      <c r="D24" s="180">
        <v>600</v>
      </c>
      <c r="E24" s="180"/>
      <c r="F24" s="180"/>
      <c r="G24" s="180">
        <v>1</v>
      </c>
      <c r="H24" s="180"/>
      <c r="I24" s="180"/>
      <c r="J24" s="179"/>
      <c r="K24" s="180">
        <v>6000</v>
      </c>
      <c r="L24" s="176">
        <f>K24*G24</f>
        <v>6000</v>
      </c>
      <c r="M24" s="216">
        <f>L24-L24*M3/100</f>
        <v>6000</v>
      </c>
    </row>
    <row r="25" spans="1:13" s="172" customFormat="1" ht="15" customHeight="1" x14ac:dyDescent="0.25">
      <c r="A25" s="273" t="s">
        <v>1005</v>
      </c>
      <c r="B25" s="274"/>
      <c r="C25" s="274"/>
      <c r="D25" s="274"/>
      <c r="E25" s="274"/>
      <c r="F25" s="274"/>
      <c r="G25" s="274"/>
      <c r="H25" s="274"/>
      <c r="I25" s="274"/>
      <c r="J25" s="274"/>
      <c r="K25" s="274"/>
      <c r="L25" s="275"/>
      <c r="M25" s="216"/>
    </row>
    <row r="26" spans="1:13" s="172" customFormat="1" ht="17.25" customHeight="1" x14ac:dyDescent="0.25">
      <c r="A26" s="221">
        <v>1</v>
      </c>
      <c r="B26" s="221" t="s">
        <v>839</v>
      </c>
      <c r="C26" s="179">
        <v>200</v>
      </c>
      <c r="D26" s="179">
        <v>200</v>
      </c>
      <c r="E26" s="179"/>
      <c r="F26" s="179"/>
      <c r="G26" s="179">
        <v>1</v>
      </c>
      <c r="H26" s="179"/>
      <c r="I26" s="179"/>
      <c r="J26" s="179"/>
      <c r="K26" s="176">
        <v>480</v>
      </c>
      <c r="L26" s="176">
        <f>K26*G26</f>
        <v>480</v>
      </c>
      <c r="M26" s="216">
        <f>L26-L26*M3/100</f>
        <v>480</v>
      </c>
    </row>
    <row r="27" spans="1:13" s="172" customFormat="1" ht="17.25" customHeight="1" x14ac:dyDescent="0.25">
      <c r="A27" s="221">
        <v>2</v>
      </c>
      <c r="B27" s="221" t="s">
        <v>839</v>
      </c>
      <c r="C27" s="179">
        <v>300</v>
      </c>
      <c r="D27" s="179">
        <v>300</v>
      </c>
      <c r="E27" s="179"/>
      <c r="F27" s="179"/>
      <c r="G27" s="179">
        <v>1</v>
      </c>
      <c r="H27" s="179"/>
      <c r="I27" s="179"/>
      <c r="J27" s="179"/>
      <c r="K27" s="176">
        <v>1080</v>
      </c>
      <c r="L27" s="176">
        <f>K27*G27</f>
        <v>1080</v>
      </c>
      <c r="M27" s="216">
        <f>L27-L27*M3/100</f>
        <v>1080</v>
      </c>
    </row>
    <row r="28" spans="1:13" ht="17.25" customHeight="1" x14ac:dyDescent="0.25">
      <c r="A28" s="180">
        <v>3</v>
      </c>
      <c r="B28" s="221" t="s">
        <v>839</v>
      </c>
      <c r="C28" s="180">
        <v>400</v>
      </c>
      <c r="D28" s="180">
        <v>400</v>
      </c>
      <c r="E28" s="180"/>
      <c r="F28" s="180"/>
      <c r="G28" s="180">
        <v>1</v>
      </c>
      <c r="H28" s="180"/>
      <c r="I28" s="180"/>
      <c r="J28" s="179"/>
      <c r="K28" s="180">
        <v>1920</v>
      </c>
      <c r="L28" s="176">
        <f>K28*G28</f>
        <v>1920</v>
      </c>
      <c r="M28" s="216">
        <f>L28-L28*M3/100</f>
        <v>1920</v>
      </c>
    </row>
    <row r="29" spans="1:13" ht="17.25" customHeight="1" x14ac:dyDescent="0.25">
      <c r="A29" s="180">
        <v>4</v>
      </c>
      <c r="B29" s="221" t="s">
        <v>839</v>
      </c>
      <c r="C29" s="180">
        <v>600</v>
      </c>
      <c r="D29" s="180">
        <v>600</v>
      </c>
      <c r="E29" s="180"/>
      <c r="F29" s="180"/>
      <c r="G29" s="180">
        <v>1</v>
      </c>
      <c r="H29" s="180"/>
      <c r="I29" s="180"/>
      <c r="J29" s="179"/>
      <c r="K29" s="180">
        <v>4320</v>
      </c>
      <c r="L29" s="176">
        <f>K29*G29</f>
        <v>4320</v>
      </c>
      <c r="M29" s="216">
        <f>L29-L29*M3/100</f>
        <v>4320</v>
      </c>
    </row>
    <row r="30" spans="1:13" ht="15.75" x14ac:dyDescent="0.25">
      <c r="A30" s="270" t="s">
        <v>840</v>
      </c>
      <c r="B30" s="270"/>
      <c r="C30" s="270"/>
      <c r="D30" s="270"/>
      <c r="E30" s="270"/>
      <c r="F30" s="270"/>
      <c r="G30" s="270"/>
      <c r="H30" s="270"/>
      <c r="I30" s="270"/>
      <c r="J30" s="270"/>
      <c r="K30" s="270"/>
      <c r="L30" s="270"/>
      <c r="M30" s="216"/>
    </row>
    <row r="31" spans="1:13" ht="24" customHeight="1" x14ac:dyDescent="0.25">
      <c r="A31" s="180"/>
      <c r="B31" s="181" t="s">
        <v>3</v>
      </c>
      <c r="C31" s="180" t="s">
        <v>841</v>
      </c>
      <c r="D31" s="180" t="s">
        <v>842</v>
      </c>
      <c r="E31" s="180"/>
      <c r="F31" s="180"/>
      <c r="G31" s="180" t="s">
        <v>2</v>
      </c>
      <c r="H31" s="180" t="s">
        <v>843</v>
      </c>
      <c r="I31" s="180" t="s">
        <v>844</v>
      </c>
      <c r="J31" s="180" t="s">
        <v>833</v>
      </c>
      <c r="K31" s="180" t="s">
        <v>845</v>
      </c>
      <c r="L31" s="180" t="s">
        <v>834</v>
      </c>
      <c r="M31" s="216"/>
    </row>
    <row r="32" spans="1:13" x14ac:dyDescent="0.25">
      <c r="A32" s="176">
        <v>1</v>
      </c>
      <c r="B32" s="176" t="s">
        <v>840</v>
      </c>
      <c r="C32" s="176">
        <v>200</v>
      </c>
      <c r="D32" s="176">
        <v>200</v>
      </c>
      <c r="E32" s="176"/>
      <c r="F32" s="176"/>
      <c r="G32" s="176">
        <v>1</v>
      </c>
      <c r="H32" s="176"/>
      <c r="I32" s="176"/>
      <c r="J32" s="176"/>
      <c r="K32" s="177">
        <v>950</v>
      </c>
      <c r="L32" s="176">
        <f>K32*G32</f>
        <v>950</v>
      </c>
      <c r="M32" s="216">
        <f>L32-L32*M3/100</f>
        <v>950</v>
      </c>
    </row>
    <row r="33" spans="1:13" x14ac:dyDescent="0.25">
      <c r="A33" s="176">
        <v>2</v>
      </c>
      <c r="B33" s="176" t="s">
        <v>840</v>
      </c>
      <c r="C33" s="176">
        <v>300</v>
      </c>
      <c r="D33" s="176">
        <v>300</v>
      </c>
      <c r="E33" s="176"/>
      <c r="F33" s="176"/>
      <c r="G33" s="176">
        <v>1</v>
      </c>
      <c r="H33" s="176"/>
      <c r="I33" s="176"/>
      <c r="J33" s="176"/>
      <c r="K33" s="177">
        <v>1360</v>
      </c>
      <c r="L33" s="176">
        <f>K33*G33</f>
        <v>1360</v>
      </c>
      <c r="M33" s="216">
        <f>L33-L33*M3/100</f>
        <v>1360</v>
      </c>
    </row>
    <row r="34" spans="1:13" x14ac:dyDescent="0.25">
      <c r="A34" s="176">
        <v>3</v>
      </c>
      <c r="B34" s="176" t="s">
        <v>840</v>
      </c>
      <c r="C34" s="176">
        <v>400</v>
      </c>
      <c r="D34" s="176">
        <v>300</v>
      </c>
      <c r="E34" s="176"/>
      <c r="F34" s="176"/>
      <c r="G34" s="176">
        <v>1</v>
      </c>
      <c r="H34" s="176"/>
      <c r="I34" s="176"/>
      <c r="J34" s="176"/>
      <c r="K34" s="177">
        <v>1760</v>
      </c>
      <c r="L34" s="176">
        <f>K34*G34</f>
        <v>1760</v>
      </c>
      <c r="M34" s="216">
        <f>L34-L34*M3/100</f>
        <v>1760</v>
      </c>
    </row>
    <row r="35" spans="1:13" x14ac:dyDescent="0.25">
      <c r="A35" s="176">
        <v>4</v>
      </c>
      <c r="B35" s="176" t="s">
        <v>840</v>
      </c>
      <c r="C35" s="176">
        <v>600</v>
      </c>
      <c r="D35" s="176">
        <v>600</v>
      </c>
      <c r="E35" s="176"/>
      <c r="F35" s="176"/>
      <c r="G35" s="176">
        <v>1</v>
      </c>
      <c r="H35" s="176"/>
      <c r="I35" s="176"/>
      <c r="J35" s="176"/>
      <c r="K35" s="177">
        <v>2570</v>
      </c>
      <c r="L35" s="176">
        <f>K35*G35</f>
        <v>2570</v>
      </c>
      <c r="M35" s="216">
        <f>L35-L35*M4/100</f>
        <v>2570</v>
      </c>
    </row>
    <row r="36" spans="1:13" ht="21.75" customHeight="1" x14ac:dyDescent="0.3">
      <c r="B36" s="271" t="s">
        <v>846</v>
      </c>
      <c r="C36" s="272"/>
      <c r="D36" s="272"/>
      <c r="E36" s="272"/>
      <c r="F36" s="272"/>
      <c r="G36" s="272"/>
      <c r="H36" s="272"/>
      <c r="I36" s="272"/>
      <c r="J36" s="272"/>
      <c r="K36" s="272"/>
    </row>
    <row r="38" spans="1:13" ht="173.25" customHeight="1" x14ac:dyDescent="0.25"/>
    <row r="39" spans="1:13" s="182" customFormat="1" ht="91.5" customHeight="1" x14ac:dyDescent="0.25">
      <c r="A39" s="279" t="s">
        <v>0</v>
      </c>
      <c r="B39" s="279"/>
      <c r="C39" s="279"/>
      <c r="D39" s="279"/>
      <c r="E39" s="279"/>
      <c r="F39" s="279"/>
      <c r="G39" s="279"/>
      <c r="H39" s="279"/>
      <c r="J39" s="183"/>
      <c r="K39" s="183"/>
      <c r="L39" s="183"/>
    </row>
  </sheetData>
  <mergeCells count="17">
    <mergeCell ref="A39:H39"/>
    <mergeCell ref="A2:L2"/>
    <mergeCell ref="I4:K4"/>
    <mergeCell ref="A5:A6"/>
    <mergeCell ref="B5:B6"/>
    <mergeCell ref="C5:F5"/>
    <mergeCell ref="G5:G6"/>
    <mergeCell ref="H5:H6"/>
    <mergeCell ref="I5:I6"/>
    <mergeCell ref="J5:J6"/>
    <mergeCell ref="K5:K6"/>
    <mergeCell ref="A20:L20"/>
    <mergeCell ref="A30:L30"/>
    <mergeCell ref="B36:K36"/>
    <mergeCell ref="A25:L25"/>
    <mergeCell ref="L5:L6"/>
    <mergeCell ref="A1:L1"/>
  </mergeCells>
  <hyperlinks>
    <hyperlink ref="O1" location="Исходный!R1C1" display="В Исходный Прайс"/>
  </hyperlinks>
  <pageMargins left="0.25" right="0.25" top="0.75" bottom="0.75" header="0.3" footer="0.3"/>
  <pageSetup scale="56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8"/>
  <sheetViews>
    <sheetView topLeftCell="A26" zoomScaleNormal="100" workbookViewId="0">
      <selection activeCell="I46" sqref="I46"/>
    </sheetView>
  </sheetViews>
  <sheetFormatPr defaultRowHeight="10.5" x14ac:dyDescent="0.15"/>
  <cols>
    <col min="1" max="1" width="34.28515625" style="1" customWidth="1"/>
    <col min="2" max="2" width="14.5703125" style="1" customWidth="1"/>
    <col min="3" max="3" width="20.140625" style="1" customWidth="1"/>
    <col min="4" max="4" width="10.5703125" style="1" customWidth="1"/>
    <col min="5" max="5" width="9.28515625" style="1" customWidth="1"/>
    <col min="6" max="6" width="7.140625" style="1" hidden="1" customWidth="1"/>
    <col min="7" max="7" width="10.5703125" style="1" customWidth="1"/>
    <col min="8" max="8" width="10.5703125" style="136" customWidth="1"/>
    <col min="9" max="9" width="13.5703125" style="12" customWidth="1"/>
    <col min="10" max="10" width="13.5703125" style="1" customWidth="1"/>
    <col min="11" max="11" width="13.5703125" style="1" hidden="1" customWidth="1"/>
    <col min="12" max="12" width="9.140625" style="1"/>
    <col min="13" max="13" width="18.5703125" style="1" customWidth="1"/>
    <col min="14" max="14" width="9.42578125" style="1" customWidth="1"/>
    <col min="15" max="16384" width="9.140625" style="1"/>
  </cols>
  <sheetData>
    <row r="1" spans="1:13" ht="4.5" customHeight="1" x14ac:dyDescent="0.15"/>
    <row r="2" spans="1:13" s="2" customFormat="1" ht="85.5" customHeight="1" x14ac:dyDescent="0.15">
      <c r="A2" s="259" t="s">
        <v>432</v>
      </c>
      <c r="B2" s="260"/>
      <c r="C2" s="260"/>
      <c r="D2" s="260"/>
      <c r="E2" s="260"/>
      <c r="F2" s="260"/>
      <c r="G2" s="260"/>
      <c r="H2" s="260"/>
      <c r="I2" s="260"/>
      <c r="J2" s="260"/>
      <c r="K2" s="89"/>
      <c r="M2" s="220" t="s">
        <v>1003</v>
      </c>
    </row>
    <row r="3" spans="1:13" s="2" customFormat="1" ht="4.5" hidden="1" customHeight="1" x14ac:dyDescent="0.15">
      <c r="A3" s="36"/>
      <c r="B3" s="37"/>
      <c r="C3" s="37"/>
      <c r="D3" s="37"/>
      <c r="E3" s="37"/>
      <c r="F3" s="37"/>
      <c r="G3" s="37"/>
      <c r="H3" s="137"/>
      <c r="I3" s="37"/>
      <c r="J3" s="37"/>
      <c r="K3" s="37"/>
    </row>
    <row r="4" spans="1:13" s="2" customFormat="1" ht="4.5" hidden="1" customHeight="1" x14ac:dyDescent="0.15">
      <c r="A4" s="36"/>
      <c r="B4" s="37"/>
      <c r="C4" s="37"/>
      <c r="D4" s="37"/>
      <c r="E4" s="37"/>
      <c r="F4" s="37"/>
      <c r="G4" s="37"/>
      <c r="H4" s="137"/>
      <c r="I4" s="37"/>
      <c r="J4" s="37"/>
      <c r="K4" s="37"/>
    </row>
    <row r="5" spans="1:13" s="2" customFormat="1" ht="4.5" hidden="1" customHeight="1" x14ac:dyDescent="0.15">
      <c r="A5" s="36"/>
      <c r="B5" s="37"/>
      <c r="C5" s="37"/>
      <c r="D5" s="37"/>
      <c r="E5" s="37"/>
      <c r="F5" s="37"/>
      <c r="G5" s="37"/>
      <c r="H5" s="137"/>
      <c r="I5" s="37"/>
      <c r="J5" s="37"/>
      <c r="K5" s="37"/>
    </row>
    <row r="6" spans="1:13" s="2" customFormat="1" ht="4.5" hidden="1" customHeight="1" x14ac:dyDescent="0.15">
      <c r="A6" s="36"/>
      <c r="B6" s="37"/>
      <c r="C6" s="37"/>
      <c r="D6" s="37"/>
      <c r="E6" s="37"/>
      <c r="F6" s="37"/>
      <c r="G6" s="37"/>
      <c r="H6" s="137"/>
      <c r="I6" s="37"/>
      <c r="J6" s="37"/>
      <c r="K6" s="37"/>
    </row>
    <row r="7" spans="1:13" s="2" customFormat="1" ht="4.5" hidden="1" customHeight="1" x14ac:dyDescent="0.15">
      <c r="A7" s="36"/>
      <c r="B7" s="37"/>
      <c r="C7" s="37"/>
      <c r="D7" s="37"/>
      <c r="E7" s="37"/>
      <c r="F7" s="37"/>
      <c r="G7" s="37"/>
      <c r="H7" s="137"/>
      <c r="I7" s="37"/>
      <c r="J7" s="37"/>
      <c r="K7" s="37"/>
    </row>
    <row r="8" spans="1:13" s="2" customFormat="1" ht="16.5" customHeight="1" x14ac:dyDescent="0.15">
      <c r="A8" s="11"/>
      <c r="B8" s="11"/>
      <c r="C8" s="11"/>
      <c r="D8" s="11"/>
      <c r="E8" s="11"/>
      <c r="F8" s="11"/>
      <c r="G8" s="11"/>
      <c r="H8" s="138" t="s">
        <v>22</v>
      </c>
      <c r="I8" s="40" t="s">
        <v>5</v>
      </c>
      <c r="J8" s="38" t="s">
        <v>21</v>
      </c>
      <c r="K8" s="38"/>
    </row>
    <row r="9" spans="1:13" s="2" customFormat="1" ht="16.5" customHeight="1" x14ac:dyDescent="0.15">
      <c r="A9" s="11"/>
      <c r="B9" s="11"/>
      <c r="C9" s="11"/>
      <c r="D9" s="11"/>
      <c r="E9" s="11"/>
      <c r="F9" s="11"/>
      <c r="G9" s="11"/>
      <c r="H9" s="138">
        <f>Исходный!G10</f>
        <v>50.75</v>
      </c>
      <c r="I9" s="40">
        <f>Исходный!H10</f>
        <v>56.9</v>
      </c>
      <c r="J9" s="38">
        <f>Исходный!I10</f>
        <v>0</v>
      </c>
      <c r="K9" s="38"/>
    </row>
    <row r="10" spans="1:13" ht="16.5" customHeight="1" x14ac:dyDescent="0.15">
      <c r="A10" s="261" t="s">
        <v>3</v>
      </c>
      <c r="B10" s="261" t="s">
        <v>13</v>
      </c>
      <c r="C10" s="261" t="s">
        <v>4</v>
      </c>
      <c r="D10" s="261" t="s">
        <v>323</v>
      </c>
      <c r="E10" s="261"/>
      <c r="F10" s="261" t="s">
        <v>2</v>
      </c>
      <c r="G10" s="261" t="s">
        <v>324</v>
      </c>
      <c r="H10" s="261"/>
      <c r="I10" s="261"/>
      <c r="J10" s="91" t="s">
        <v>325</v>
      </c>
      <c r="K10" s="256" t="s">
        <v>6</v>
      </c>
    </row>
    <row r="11" spans="1:13" ht="16.5" customHeight="1" x14ac:dyDescent="0.15">
      <c r="A11" s="261"/>
      <c r="B11" s="261"/>
      <c r="C11" s="261"/>
      <c r="D11" s="118" t="s">
        <v>10</v>
      </c>
      <c r="E11" s="59" t="s">
        <v>11</v>
      </c>
      <c r="F11" s="261"/>
      <c r="G11" s="118" t="s">
        <v>9</v>
      </c>
      <c r="H11" s="7" t="s">
        <v>7</v>
      </c>
      <c r="I11" s="13" t="s">
        <v>8</v>
      </c>
      <c r="J11" s="118" t="s">
        <v>326</v>
      </c>
      <c r="K11" s="257"/>
    </row>
    <row r="12" spans="1:13" s="6" customFormat="1" ht="18.95" customHeight="1" x14ac:dyDescent="0.15">
      <c r="A12" s="159" t="s">
        <v>470</v>
      </c>
      <c r="B12" s="107"/>
      <c r="C12" s="107"/>
      <c r="D12" s="107"/>
      <c r="E12" s="107"/>
      <c r="F12" s="107"/>
      <c r="G12" s="107"/>
      <c r="H12" s="102"/>
      <c r="I12" s="107"/>
      <c r="J12" s="108"/>
      <c r="K12" s="60"/>
    </row>
    <row r="13" spans="1:13" ht="18.95" customHeight="1" x14ac:dyDescent="0.25">
      <c r="A13" s="119" t="s">
        <v>437</v>
      </c>
      <c r="B13" s="58"/>
      <c r="C13" s="119" t="s">
        <v>434</v>
      </c>
      <c r="D13" s="9"/>
      <c r="E13" s="9"/>
      <c r="F13" s="117">
        <v>1</v>
      </c>
      <c r="G13" s="15"/>
      <c r="H13" s="9"/>
      <c r="I13" s="120">
        <v>9000</v>
      </c>
      <c r="J13" s="15">
        <f>I13-I13*$J$9/100</f>
        <v>9000</v>
      </c>
      <c r="K13" s="14">
        <f>J13*F13</f>
        <v>9000</v>
      </c>
    </row>
    <row r="14" spans="1:13" ht="18.95" customHeight="1" x14ac:dyDescent="0.25">
      <c r="A14" s="119" t="s">
        <v>437</v>
      </c>
      <c r="B14" s="58"/>
      <c r="C14" s="119" t="s">
        <v>433</v>
      </c>
      <c r="D14" s="7"/>
      <c r="E14" s="7"/>
      <c r="F14" s="118">
        <v>1</v>
      </c>
      <c r="G14" s="14"/>
      <c r="H14" s="9"/>
      <c r="I14" s="120">
        <v>7600</v>
      </c>
      <c r="J14" s="15">
        <f>I14-I14*$J$9/100</f>
        <v>7600</v>
      </c>
      <c r="K14" s="14">
        <f>J14*F14</f>
        <v>7600</v>
      </c>
    </row>
    <row r="15" spans="1:13" ht="18.95" customHeight="1" x14ac:dyDescent="0.25">
      <c r="A15" s="119" t="s">
        <v>438</v>
      </c>
      <c r="B15" s="58"/>
      <c r="C15" s="119" t="s">
        <v>1010</v>
      </c>
      <c r="D15" s="7"/>
      <c r="E15" s="7"/>
      <c r="F15" s="223">
        <v>1</v>
      </c>
      <c r="G15" s="14"/>
      <c r="H15" s="9"/>
      <c r="I15" s="120">
        <v>7900</v>
      </c>
      <c r="J15" s="15">
        <f>I15-I15*$J$9/100</f>
        <v>7900</v>
      </c>
      <c r="K15" s="14">
        <f>J15*F15</f>
        <v>7900</v>
      </c>
    </row>
    <row r="16" spans="1:13" ht="18.95" customHeight="1" x14ac:dyDescent="0.25">
      <c r="A16" s="119" t="s">
        <v>438</v>
      </c>
      <c r="B16" s="58"/>
      <c r="C16" s="119" t="s">
        <v>436</v>
      </c>
      <c r="D16" s="7"/>
      <c r="E16" s="7"/>
      <c r="F16" s="118">
        <v>1</v>
      </c>
      <c r="G16" s="14"/>
      <c r="H16" s="9"/>
      <c r="I16" s="120"/>
      <c r="J16" s="15">
        <f>I16-I16*$J$9/100</f>
        <v>0</v>
      </c>
      <c r="K16" s="14">
        <f>J16*F16</f>
        <v>0</v>
      </c>
    </row>
    <row r="17" spans="1:11" ht="18.95" customHeight="1" x14ac:dyDescent="0.25">
      <c r="A17" s="119" t="s">
        <v>438</v>
      </c>
      <c r="B17" s="58"/>
      <c r="C17" s="119" t="s">
        <v>435</v>
      </c>
      <c r="D17" s="7"/>
      <c r="E17" s="7"/>
      <c r="F17" s="118">
        <v>1</v>
      </c>
      <c r="G17" s="14"/>
      <c r="H17" s="9"/>
      <c r="I17" s="120"/>
      <c r="J17" s="15">
        <f>I17-I17*$J$9/100</f>
        <v>0</v>
      </c>
      <c r="K17" s="14">
        <f>J17*F17</f>
        <v>0</v>
      </c>
    </row>
    <row r="18" spans="1:11" s="6" customFormat="1" ht="18.95" customHeight="1" x14ac:dyDescent="0.15">
      <c r="A18" s="159" t="s">
        <v>471</v>
      </c>
      <c r="B18" s="107"/>
      <c r="C18" s="107"/>
      <c r="D18" s="107"/>
      <c r="E18" s="107"/>
      <c r="F18" s="107"/>
      <c r="G18" s="107"/>
      <c r="H18" s="102"/>
      <c r="I18" s="107"/>
      <c r="J18" s="108"/>
      <c r="K18" s="60"/>
    </row>
    <row r="19" spans="1:11" ht="18.95" customHeight="1" x14ac:dyDescent="0.25">
      <c r="A19" s="122" t="s">
        <v>439</v>
      </c>
      <c r="B19" s="121" t="s">
        <v>440</v>
      </c>
      <c r="C19" s="119" t="s">
        <v>458</v>
      </c>
      <c r="D19" s="7"/>
      <c r="E19" s="7"/>
      <c r="F19" s="118">
        <v>1</v>
      </c>
      <c r="G19" s="15"/>
      <c r="H19" s="9"/>
      <c r="I19" s="15">
        <v>2100</v>
      </c>
      <c r="J19" s="15">
        <f>I19-I19*$J$9/100</f>
        <v>2100</v>
      </c>
      <c r="K19" s="14">
        <f>J19*F19</f>
        <v>2100</v>
      </c>
    </row>
    <row r="20" spans="1:11" ht="18.95" customHeight="1" x14ac:dyDescent="0.25">
      <c r="A20" s="122" t="s">
        <v>439</v>
      </c>
      <c r="B20" s="121" t="s">
        <v>440</v>
      </c>
      <c r="C20" s="119" t="s">
        <v>441</v>
      </c>
      <c r="D20" s="7"/>
      <c r="E20" s="7"/>
      <c r="F20" s="118">
        <v>1</v>
      </c>
      <c r="G20" s="14"/>
      <c r="H20" s="9"/>
      <c r="I20" s="15">
        <v>3400</v>
      </c>
      <c r="J20" s="15">
        <f>I20-I20*$J$9/100</f>
        <v>3400</v>
      </c>
      <c r="K20" s="14">
        <f>J20*F20</f>
        <v>3400</v>
      </c>
    </row>
    <row r="21" spans="1:11" ht="18.95" customHeight="1" x14ac:dyDescent="0.25">
      <c r="A21" s="122" t="s">
        <v>439</v>
      </c>
      <c r="B21" s="121" t="s">
        <v>440</v>
      </c>
      <c r="C21" s="119" t="s">
        <v>444</v>
      </c>
      <c r="D21" s="7"/>
      <c r="E21" s="7"/>
      <c r="F21" s="118">
        <v>1</v>
      </c>
      <c r="G21" s="14"/>
      <c r="H21" s="9"/>
      <c r="I21" s="15">
        <v>4800</v>
      </c>
      <c r="J21" s="15">
        <f>I21-I21*$J$9/100</f>
        <v>4800</v>
      </c>
      <c r="K21" s="14">
        <f>J21*F21</f>
        <v>4800</v>
      </c>
    </row>
    <row r="22" spans="1:11" ht="18.95" customHeight="1" x14ac:dyDescent="0.15">
      <c r="A22" s="122" t="s">
        <v>439</v>
      </c>
      <c r="B22" s="121" t="s">
        <v>440</v>
      </c>
      <c r="C22" s="122" t="s">
        <v>443</v>
      </c>
      <c r="D22" s="7"/>
      <c r="E22" s="7"/>
      <c r="F22" s="118">
        <v>1</v>
      </c>
      <c r="G22" s="14"/>
      <c r="H22" s="9"/>
      <c r="I22" s="15">
        <v>7200</v>
      </c>
      <c r="J22" s="15">
        <f>I22-I22*$J$9/100</f>
        <v>7200</v>
      </c>
      <c r="K22" s="14">
        <f>J22*F22</f>
        <v>7200</v>
      </c>
    </row>
    <row r="23" spans="1:11" ht="18.95" customHeight="1" x14ac:dyDescent="0.25">
      <c r="A23" s="122" t="s">
        <v>439</v>
      </c>
      <c r="B23" s="121" t="s">
        <v>440</v>
      </c>
      <c r="C23" s="119" t="s">
        <v>442</v>
      </c>
      <c r="D23" s="7"/>
      <c r="E23" s="7"/>
      <c r="F23" s="118">
        <v>1</v>
      </c>
      <c r="G23" s="14"/>
      <c r="H23" s="9"/>
      <c r="I23" s="15">
        <v>8800</v>
      </c>
      <c r="J23" s="15">
        <f>I23-I23*$J$9/100</f>
        <v>8800</v>
      </c>
      <c r="K23" s="14">
        <f>J23*F23</f>
        <v>8800</v>
      </c>
    </row>
    <row r="24" spans="1:11" s="6" customFormat="1" ht="18.95" customHeight="1" x14ac:dyDescent="0.15">
      <c r="A24" s="160" t="s">
        <v>705</v>
      </c>
      <c r="B24" s="107"/>
      <c r="C24" s="107"/>
      <c r="D24" s="107"/>
      <c r="E24" s="107"/>
      <c r="F24" s="107"/>
      <c r="G24" s="107"/>
      <c r="H24" s="102"/>
      <c r="I24" s="107"/>
      <c r="J24" s="108"/>
      <c r="K24" s="60"/>
    </row>
    <row r="25" spans="1:11" ht="18.95" customHeight="1" x14ac:dyDescent="0.25">
      <c r="A25" s="122" t="s">
        <v>439</v>
      </c>
      <c r="B25" s="121"/>
      <c r="C25" s="119" t="s">
        <v>706</v>
      </c>
      <c r="D25" s="7"/>
      <c r="E25" s="7"/>
      <c r="F25" s="135">
        <v>1</v>
      </c>
      <c r="G25" s="15"/>
      <c r="H25" s="9">
        <v>4.5999999999999996</v>
      </c>
      <c r="I25" s="15">
        <f t="shared" ref="I25:I33" si="0">H25*$I$9</f>
        <v>261.73999999999995</v>
      </c>
      <c r="J25" s="15">
        <f>I25-I25*$J$9/100</f>
        <v>261.73999999999995</v>
      </c>
      <c r="K25" s="14">
        <f t="shared" ref="K25:K33" si="1">J25*F25</f>
        <v>261.73999999999995</v>
      </c>
    </row>
    <row r="26" spans="1:11" ht="18.95" customHeight="1" x14ac:dyDescent="0.25">
      <c r="A26" s="122" t="s">
        <v>439</v>
      </c>
      <c r="B26" s="121"/>
      <c r="C26" s="119" t="s">
        <v>707</v>
      </c>
      <c r="D26" s="7"/>
      <c r="E26" s="7"/>
      <c r="F26" s="135">
        <v>1</v>
      </c>
      <c r="G26" s="14"/>
      <c r="H26" s="9">
        <v>6.8</v>
      </c>
      <c r="I26" s="15">
        <f t="shared" si="0"/>
        <v>386.91999999999996</v>
      </c>
      <c r="J26" s="15">
        <f t="shared" ref="J26:J33" si="2">I26-I26*$J$9/100</f>
        <v>386.91999999999996</v>
      </c>
      <c r="K26" s="14">
        <f t="shared" si="1"/>
        <v>386.91999999999996</v>
      </c>
    </row>
    <row r="27" spans="1:11" ht="18.95" customHeight="1" x14ac:dyDescent="0.25">
      <c r="A27" s="122" t="s">
        <v>439</v>
      </c>
      <c r="B27" s="121"/>
      <c r="C27" s="119" t="s">
        <v>708</v>
      </c>
      <c r="D27" s="7"/>
      <c r="E27" s="7"/>
      <c r="F27" s="135">
        <v>1</v>
      </c>
      <c r="G27" s="14"/>
      <c r="H27" s="9">
        <v>8.24</v>
      </c>
      <c r="I27" s="15">
        <f t="shared" si="0"/>
        <v>468.85599999999999</v>
      </c>
      <c r="J27" s="15"/>
      <c r="K27" s="14">
        <f t="shared" si="1"/>
        <v>0</v>
      </c>
    </row>
    <row r="28" spans="1:11" ht="18.95" customHeight="1" x14ac:dyDescent="0.15">
      <c r="A28" s="122" t="s">
        <v>439</v>
      </c>
      <c r="B28" s="121"/>
      <c r="C28" s="122" t="s">
        <v>709</v>
      </c>
      <c r="D28" s="7"/>
      <c r="E28" s="7"/>
      <c r="F28" s="135">
        <v>1</v>
      </c>
      <c r="G28" s="14"/>
      <c r="H28" s="9">
        <v>10.16</v>
      </c>
      <c r="I28" s="15">
        <f t="shared" si="0"/>
        <v>578.10400000000004</v>
      </c>
      <c r="J28" s="15">
        <f t="shared" si="2"/>
        <v>578.10400000000004</v>
      </c>
      <c r="K28" s="14">
        <f t="shared" si="1"/>
        <v>578.10400000000004</v>
      </c>
    </row>
    <row r="29" spans="1:11" ht="18.95" customHeight="1" x14ac:dyDescent="0.25">
      <c r="A29" s="122" t="s">
        <v>439</v>
      </c>
      <c r="B29" s="121"/>
      <c r="C29" s="119" t="s">
        <v>710</v>
      </c>
      <c r="D29" s="7"/>
      <c r="E29" s="7"/>
      <c r="F29" s="135">
        <v>1</v>
      </c>
      <c r="G29" s="14"/>
      <c r="H29" s="9">
        <v>13.4</v>
      </c>
      <c r="I29" s="15">
        <f t="shared" si="0"/>
        <v>762.46</v>
      </c>
      <c r="J29" s="15">
        <f t="shared" si="2"/>
        <v>762.46</v>
      </c>
      <c r="K29" s="14">
        <f t="shared" si="1"/>
        <v>762.46</v>
      </c>
    </row>
    <row r="30" spans="1:11" ht="18.95" customHeight="1" x14ac:dyDescent="0.25">
      <c r="A30" s="122" t="s">
        <v>439</v>
      </c>
      <c r="B30" s="121"/>
      <c r="C30" s="119" t="s">
        <v>711</v>
      </c>
      <c r="D30" s="7"/>
      <c r="E30" s="7"/>
      <c r="F30" s="135">
        <v>1</v>
      </c>
      <c r="G30" s="14"/>
      <c r="H30" s="9">
        <v>21.4</v>
      </c>
      <c r="I30" s="15">
        <f t="shared" si="0"/>
        <v>1217.6599999999999</v>
      </c>
      <c r="J30" s="15">
        <f t="shared" si="2"/>
        <v>1217.6599999999999</v>
      </c>
      <c r="K30" s="14">
        <f t="shared" si="1"/>
        <v>1217.6599999999999</v>
      </c>
    </row>
    <row r="31" spans="1:11" ht="18.95" customHeight="1" x14ac:dyDescent="0.25">
      <c r="A31" s="122" t="s">
        <v>439</v>
      </c>
      <c r="B31" s="121"/>
      <c r="C31" s="119" t="s">
        <v>712</v>
      </c>
      <c r="D31" s="7"/>
      <c r="E31" s="7"/>
      <c r="F31" s="135">
        <v>1</v>
      </c>
      <c r="G31" s="14"/>
      <c r="H31" s="9">
        <v>31.04</v>
      </c>
      <c r="I31" s="15">
        <f t="shared" si="0"/>
        <v>1766.1759999999999</v>
      </c>
      <c r="J31" s="15">
        <f t="shared" si="2"/>
        <v>1766.1759999999999</v>
      </c>
      <c r="K31" s="14">
        <f t="shared" si="1"/>
        <v>1766.1759999999999</v>
      </c>
    </row>
    <row r="32" spans="1:11" ht="18.95" customHeight="1" x14ac:dyDescent="0.25">
      <c r="A32" s="122" t="s">
        <v>439</v>
      </c>
      <c r="B32" s="121"/>
      <c r="C32" s="119" t="s">
        <v>713</v>
      </c>
      <c r="D32" s="7"/>
      <c r="E32" s="7"/>
      <c r="F32" s="135">
        <v>1</v>
      </c>
      <c r="G32" s="14"/>
      <c r="H32" s="9">
        <v>39.6</v>
      </c>
      <c r="I32" s="15">
        <f t="shared" si="0"/>
        <v>2253.2400000000002</v>
      </c>
      <c r="J32" s="15">
        <f t="shared" si="2"/>
        <v>2253.2400000000002</v>
      </c>
      <c r="K32" s="14">
        <f t="shared" si="1"/>
        <v>2253.2400000000002</v>
      </c>
    </row>
    <row r="33" spans="1:11" ht="18.95" customHeight="1" x14ac:dyDescent="0.25">
      <c r="A33" s="122" t="s">
        <v>439</v>
      </c>
      <c r="B33" s="121"/>
      <c r="C33" s="119" t="s">
        <v>714</v>
      </c>
      <c r="D33" s="7"/>
      <c r="E33" s="7"/>
      <c r="F33" s="135">
        <v>1</v>
      </c>
      <c r="G33" s="14"/>
      <c r="H33" s="9">
        <v>48.2</v>
      </c>
      <c r="I33" s="15">
        <f t="shared" si="0"/>
        <v>2742.58</v>
      </c>
      <c r="J33" s="15">
        <f t="shared" si="2"/>
        <v>2742.58</v>
      </c>
      <c r="K33" s="14">
        <f t="shared" si="1"/>
        <v>2742.58</v>
      </c>
    </row>
    <row r="34" spans="1:11" s="6" customFormat="1" ht="18.95" customHeight="1" x14ac:dyDescent="0.15">
      <c r="A34" s="159" t="s">
        <v>446</v>
      </c>
      <c r="B34" s="107"/>
      <c r="C34" s="107"/>
      <c r="D34" s="107"/>
      <c r="E34" s="107"/>
      <c r="F34" s="107"/>
      <c r="G34" s="107"/>
      <c r="H34" s="102"/>
      <c r="I34" s="107"/>
      <c r="J34" s="108"/>
      <c r="K34" s="60"/>
    </row>
    <row r="35" spans="1:11" ht="18.95" customHeight="1" x14ac:dyDescent="0.25">
      <c r="A35" s="119" t="s">
        <v>445</v>
      </c>
      <c r="B35" s="58"/>
      <c r="C35" s="119" t="s">
        <v>447</v>
      </c>
      <c r="D35" s="7"/>
      <c r="E35" s="7"/>
      <c r="F35" s="118">
        <v>1</v>
      </c>
      <c r="G35" s="14"/>
      <c r="H35" s="9"/>
      <c r="I35" s="120">
        <v>320</v>
      </c>
      <c r="J35" s="15">
        <f t="shared" ref="J35:J42" si="3">I35-I35*$J$9/100</f>
        <v>320</v>
      </c>
      <c r="K35" s="14">
        <f>J35*F35</f>
        <v>320</v>
      </c>
    </row>
    <row r="36" spans="1:11" ht="18.95" customHeight="1" x14ac:dyDescent="0.25">
      <c r="A36" s="119" t="s">
        <v>446</v>
      </c>
      <c r="B36" s="58"/>
      <c r="C36" s="119" t="s">
        <v>448</v>
      </c>
      <c r="D36" s="7"/>
      <c r="E36" s="7"/>
      <c r="F36" s="118">
        <v>1</v>
      </c>
      <c r="G36" s="14"/>
      <c r="H36" s="9"/>
      <c r="I36" s="120">
        <v>550</v>
      </c>
      <c r="J36" s="15">
        <f t="shared" si="3"/>
        <v>550</v>
      </c>
      <c r="K36" s="14">
        <f>J36*F36</f>
        <v>550</v>
      </c>
    </row>
    <row r="37" spans="1:11" ht="18.95" customHeight="1" x14ac:dyDescent="0.25">
      <c r="A37" s="119" t="s">
        <v>445</v>
      </c>
      <c r="B37" s="58"/>
      <c r="C37" s="119" t="s">
        <v>449</v>
      </c>
      <c r="D37" s="7"/>
      <c r="E37" s="7"/>
      <c r="F37" s="118">
        <v>1</v>
      </c>
      <c r="G37" s="14"/>
      <c r="H37" s="9"/>
      <c r="I37" s="120">
        <v>600</v>
      </c>
      <c r="J37" s="15">
        <f t="shared" si="3"/>
        <v>600</v>
      </c>
      <c r="K37" s="14">
        <f>J37*F37</f>
        <v>600</v>
      </c>
    </row>
    <row r="38" spans="1:11" s="6" customFormat="1" ht="18.95" customHeight="1" x14ac:dyDescent="0.15">
      <c r="A38" s="159" t="s">
        <v>472</v>
      </c>
      <c r="B38" s="107"/>
      <c r="C38" s="107"/>
      <c r="D38" s="107"/>
      <c r="E38" s="107"/>
      <c r="F38" s="107"/>
      <c r="G38" s="107"/>
      <c r="H38" s="102"/>
      <c r="I38" s="107"/>
      <c r="J38" s="108"/>
      <c r="K38" s="60"/>
    </row>
    <row r="39" spans="1:11" ht="18.95" customHeight="1" x14ac:dyDescent="0.25">
      <c r="A39" s="119" t="s">
        <v>457</v>
      </c>
      <c r="B39" s="58" t="s">
        <v>450</v>
      </c>
      <c r="C39" s="112" t="s">
        <v>452</v>
      </c>
      <c r="D39" s="7"/>
      <c r="E39" s="7"/>
      <c r="F39" s="118">
        <v>1</v>
      </c>
      <c r="G39" s="14"/>
      <c r="H39" s="9"/>
      <c r="I39" s="15">
        <v>20</v>
      </c>
      <c r="J39" s="15">
        <f t="shared" si="3"/>
        <v>20</v>
      </c>
      <c r="K39" s="14">
        <f>J39*F39</f>
        <v>20</v>
      </c>
    </row>
    <row r="40" spans="1:11" ht="18.95" customHeight="1" x14ac:dyDescent="0.25">
      <c r="A40" s="119" t="s">
        <v>457</v>
      </c>
      <c r="B40" s="58" t="s">
        <v>450</v>
      </c>
      <c r="C40" s="112" t="s">
        <v>453</v>
      </c>
      <c r="D40" s="7"/>
      <c r="E40" s="7"/>
      <c r="F40" s="118">
        <v>1</v>
      </c>
      <c r="G40" s="14"/>
      <c r="H40" s="9"/>
      <c r="I40" s="15">
        <v>28</v>
      </c>
      <c r="J40" s="15">
        <f t="shared" si="3"/>
        <v>28</v>
      </c>
      <c r="K40" s="14">
        <f>J40*F40</f>
        <v>28</v>
      </c>
    </row>
    <row r="41" spans="1:11" ht="18.95" customHeight="1" x14ac:dyDescent="0.25">
      <c r="A41" s="119" t="s">
        <v>457</v>
      </c>
      <c r="B41" s="58" t="s">
        <v>450</v>
      </c>
      <c r="C41" s="112" t="s">
        <v>454</v>
      </c>
      <c r="D41" s="7"/>
      <c r="E41" s="7"/>
      <c r="F41" s="118">
        <v>1</v>
      </c>
      <c r="G41" s="14"/>
      <c r="H41" s="9"/>
      <c r="I41" s="15">
        <v>32</v>
      </c>
      <c r="J41" s="15">
        <f t="shared" si="3"/>
        <v>32</v>
      </c>
      <c r="K41" s="14">
        <f>J41*F41</f>
        <v>32</v>
      </c>
    </row>
    <row r="42" spans="1:11" ht="18.95" customHeight="1" x14ac:dyDescent="0.25">
      <c r="A42" s="119" t="s">
        <v>457</v>
      </c>
      <c r="B42" s="58" t="s">
        <v>450</v>
      </c>
      <c r="C42" s="112" t="s">
        <v>456</v>
      </c>
      <c r="D42" s="7"/>
      <c r="E42" s="7"/>
      <c r="F42" s="118">
        <v>1</v>
      </c>
      <c r="G42" s="14"/>
      <c r="H42" s="9"/>
      <c r="I42" s="15">
        <v>38</v>
      </c>
      <c r="J42" s="15">
        <f t="shared" si="3"/>
        <v>38</v>
      </c>
      <c r="K42" s="14">
        <f>J42*F42</f>
        <v>38</v>
      </c>
    </row>
    <row r="43" spans="1:11" ht="18.95" customHeight="1" x14ac:dyDescent="0.25">
      <c r="A43" s="119" t="s">
        <v>457</v>
      </c>
      <c r="B43" s="58" t="s">
        <v>450</v>
      </c>
      <c r="C43" s="112" t="s">
        <v>455</v>
      </c>
      <c r="D43" s="7"/>
      <c r="E43" s="7"/>
      <c r="F43" s="118">
        <v>1</v>
      </c>
      <c r="G43" s="14"/>
      <c r="H43" s="9"/>
      <c r="I43" s="15">
        <v>42</v>
      </c>
      <c r="J43" s="15">
        <f t="shared" ref="J43:J66" si="4">I43-I43*$J$9/100</f>
        <v>42</v>
      </c>
      <c r="K43" s="14">
        <f t="shared" ref="K43:K67" si="5">J43*F43</f>
        <v>42</v>
      </c>
    </row>
    <row r="44" spans="1:11" ht="18.95" customHeight="1" x14ac:dyDescent="0.25">
      <c r="A44" s="119" t="s">
        <v>457</v>
      </c>
      <c r="B44" s="58" t="s">
        <v>451</v>
      </c>
      <c r="C44" s="112" t="s">
        <v>1011</v>
      </c>
      <c r="D44" s="7"/>
      <c r="E44" s="7"/>
      <c r="F44" s="118">
        <v>1</v>
      </c>
      <c r="G44" s="14"/>
      <c r="H44" s="9"/>
      <c r="I44" s="15">
        <v>12</v>
      </c>
      <c r="J44" s="15">
        <f t="shared" si="4"/>
        <v>12</v>
      </c>
      <c r="K44" s="14">
        <f t="shared" si="5"/>
        <v>12</v>
      </c>
    </row>
    <row r="45" spans="1:11" ht="18.95" customHeight="1" x14ac:dyDescent="0.25">
      <c r="A45" s="119" t="s">
        <v>457</v>
      </c>
      <c r="B45" s="58" t="s">
        <v>451</v>
      </c>
      <c r="C45" s="112" t="s">
        <v>1012</v>
      </c>
      <c r="D45" s="7"/>
      <c r="E45" s="7"/>
      <c r="F45" s="118">
        <v>1</v>
      </c>
      <c r="G45" s="14"/>
      <c r="H45" s="9"/>
      <c r="I45" s="15">
        <v>16</v>
      </c>
      <c r="J45" s="15">
        <f t="shared" si="4"/>
        <v>16</v>
      </c>
      <c r="K45" s="14">
        <f t="shared" si="5"/>
        <v>16</v>
      </c>
    </row>
    <row r="46" spans="1:11" ht="18.95" customHeight="1" x14ac:dyDescent="0.25">
      <c r="A46" s="119" t="s">
        <v>457</v>
      </c>
      <c r="B46" s="58" t="s">
        <v>451</v>
      </c>
      <c r="C46" s="112" t="s">
        <v>1013</v>
      </c>
      <c r="D46" s="7"/>
      <c r="E46" s="7"/>
      <c r="F46" s="118">
        <v>1</v>
      </c>
      <c r="G46" s="14"/>
      <c r="H46" s="9"/>
      <c r="I46" s="15">
        <v>20</v>
      </c>
      <c r="J46" s="15">
        <f t="shared" si="4"/>
        <v>20</v>
      </c>
      <c r="K46" s="14">
        <f t="shared" si="5"/>
        <v>20</v>
      </c>
    </row>
    <row r="47" spans="1:11" ht="18.95" customHeight="1" x14ac:dyDescent="0.25">
      <c r="A47" s="119" t="s">
        <v>457</v>
      </c>
      <c r="B47" s="58" t="s">
        <v>451</v>
      </c>
      <c r="C47" s="112" t="s">
        <v>1014</v>
      </c>
      <c r="D47" s="7"/>
      <c r="E47" s="7"/>
      <c r="F47" s="118">
        <v>1</v>
      </c>
      <c r="G47" s="14"/>
      <c r="H47" s="9"/>
      <c r="I47" s="15">
        <v>24</v>
      </c>
      <c r="J47" s="15">
        <f t="shared" si="4"/>
        <v>24</v>
      </c>
      <c r="K47" s="14">
        <f t="shared" si="5"/>
        <v>24</v>
      </c>
    </row>
    <row r="48" spans="1:11" ht="18.95" customHeight="1" x14ac:dyDescent="0.25">
      <c r="A48" s="119" t="s">
        <v>457</v>
      </c>
      <c r="B48" s="58" t="s">
        <v>451</v>
      </c>
      <c r="C48" s="112" t="s">
        <v>1015</v>
      </c>
      <c r="D48" s="7"/>
      <c r="E48" s="7"/>
      <c r="F48" s="118">
        <v>1</v>
      </c>
      <c r="G48" s="14"/>
      <c r="H48" s="9"/>
      <c r="I48" s="15">
        <v>28</v>
      </c>
      <c r="J48" s="15">
        <f t="shared" si="4"/>
        <v>28</v>
      </c>
      <c r="K48" s="14">
        <f t="shared" si="5"/>
        <v>28</v>
      </c>
    </row>
    <row r="49" spans="1:11" s="6" customFormat="1" ht="18.95" customHeight="1" x14ac:dyDescent="0.15">
      <c r="A49" s="159" t="s">
        <v>473</v>
      </c>
      <c r="B49" s="107"/>
      <c r="C49" s="107"/>
      <c r="D49" s="107"/>
      <c r="E49" s="107"/>
      <c r="F49" s="107"/>
      <c r="G49" s="107"/>
      <c r="H49" s="102"/>
      <c r="I49" s="107"/>
      <c r="J49" s="108"/>
      <c r="K49" s="60"/>
    </row>
    <row r="50" spans="1:11" ht="18.95" customHeight="1" x14ac:dyDescent="0.15">
      <c r="A50" s="122" t="s">
        <v>820</v>
      </c>
      <c r="B50" s="58"/>
      <c r="C50" s="122" t="s">
        <v>821</v>
      </c>
      <c r="D50" s="7"/>
      <c r="E50" s="7"/>
      <c r="F50" s="165">
        <v>1</v>
      </c>
      <c r="G50" s="14"/>
      <c r="H50" s="9"/>
      <c r="I50" s="15">
        <v>18</v>
      </c>
      <c r="J50" s="15">
        <f t="shared" ref="J50" si="6">I50-I50*$J$9/100</f>
        <v>18</v>
      </c>
      <c r="K50" s="14">
        <f t="shared" ref="K50" si="7">J50*F50</f>
        <v>18</v>
      </c>
    </row>
    <row r="51" spans="1:11" ht="18.95" customHeight="1" x14ac:dyDescent="0.15">
      <c r="A51" s="122" t="s">
        <v>461</v>
      </c>
      <c r="B51" s="58"/>
      <c r="C51" s="122" t="s">
        <v>460</v>
      </c>
      <c r="D51" s="7"/>
      <c r="E51" s="7"/>
      <c r="F51" s="118">
        <v>1</v>
      </c>
      <c r="G51" s="14"/>
      <c r="H51" s="9"/>
      <c r="I51" s="15">
        <v>370</v>
      </c>
      <c r="J51" s="15">
        <f t="shared" si="4"/>
        <v>370</v>
      </c>
      <c r="K51" s="14">
        <f t="shared" si="5"/>
        <v>370</v>
      </c>
    </row>
    <row r="52" spans="1:11" ht="18.95" customHeight="1" x14ac:dyDescent="0.15">
      <c r="A52" s="122" t="s">
        <v>459</v>
      </c>
      <c r="B52" s="58"/>
      <c r="C52" s="122" t="s">
        <v>460</v>
      </c>
      <c r="D52" s="7"/>
      <c r="E52" s="7"/>
      <c r="F52" s="118">
        <v>1</v>
      </c>
      <c r="G52" s="14"/>
      <c r="H52" s="9"/>
      <c r="I52" s="15">
        <v>370</v>
      </c>
      <c r="J52" s="15">
        <f t="shared" si="4"/>
        <v>370</v>
      </c>
      <c r="K52" s="14">
        <f t="shared" si="5"/>
        <v>370</v>
      </c>
    </row>
    <row r="53" spans="1:11" ht="18.95" customHeight="1" x14ac:dyDescent="0.25">
      <c r="A53" s="144" t="s">
        <v>327</v>
      </c>
      <c r="B53" s="58"/>
      <c r="C53" s="145" t="s">
        <v>776</v>
      </c>
      <c r="D53" s="7"/>
      <c r="E53" s="7"/>
      <c r="F53" s="118">
        <v>1</v>
      </c>
      <c r="G53" s="14"/>
      <c r="H53" s="9">
        <v>5</v>
      </c>
      <c r="I53" s="15">
        <f>H53*I9</f>
        <v>284.5</v>
      </c>
      <c r="J53" s="15">
        <f t="shared" si="4"/>
        <v>284.5</v>
      </c>
      <c r="K53" s="14">
        <f t="shared" si="5"/>
        <v>284.5</v>
      </c>
    </row>
    <row r="54" spans="1:11" ht="18.95" customHeight="1" x14ac:dyDescent="0.25">
      <c r="A54" s="144" t="s">
        <v>777</v>
      </c>
      <c r="B54" s="58"/>
      <c r="C54" s="166" t="s">
        <v>778</v>
      </c>
      <c r="D54" s="7"/>
      <c r="E54" s="7"/>
      <c r="F54" s="118">
        <v>1</v>
      </c>
      <c r="G54" s="14"/>
      <c r="H54" s="9">
        <v>32</v>
      </c>
      <c r="I54" s="15">
        <f>H54*I9</f>
        <v>1820.8</v>
      </c>
      <c r="J54" s="15">
        <f t="shared" si="4"/>
        <v>1820.8</v>
      </c>
      <c r="K54" s="14">
        <f t="shared" si="5"/>
        <v>1820.8</v>
      </c>
    </row>
    <row r="55" spans="1:11" ht="18.95" customHeight="1" x14ac:dyDescent="0.15">
      <c r="A55" s="144" t="s">
        <v>462</v>
      </c>
      <c r="B55" s="58" t="s">
        <v>464</v>
      </c>
      <c r="C55" s="144" t="s">
        <v>463</v>
      </c>
      <c r="D55" s="7"/>
      <c r="E55" s="7"/>
      <c r="F55" s="118">
        <v>1</v>
      </c>
      <c r="G55" s="14">
        <v>158</v>
      </c>
      <c r="H55" s="9"/>
      <c r="I55" s="15">
        <f>G55*H9</f>
        <v>8018.5</v>
      </c>
      <c r="J55" s="15">
        <f>I55-I55*$J$9/100</f>
        <v>8018.5</v>
      </c>
      <c r="K55" s="14">
        <f>J55*F55</f>
        <v>8018.5</v>
      </c>
    </row>
    <row r="56" spans="1:11" s="6" customFormat="1" ht="18.95" customHeight="1" x14ac:dyDescent="0.15">
      <c r="A56" s="159" t="s">
        <v>465</v>
      </c>
      <c r="B56" s="107"/>
      <c r="C56" s="107"/>
      <c r="D56" s="107"/>
      <c r="E56" s="107"/>
      <c r="F56" s="107"/>
      <c r="G56" s="107"/>
      <c r="H56" s="102"/>
      <c r="I56" s="107"/>
      <c r="J56" s="108"/>
      <c r="K56" s="60"/>
    </row>
    <row r="57" spans="1:11" ht="18.95" customHeight="1" x14ac:dyDescent="0.15">
      <c r="A57" s="144" t="s">
        <v>465</v>
      </c>
      <c r="B57" s="58"/>
      <c r="C57" s="144" t="s">
        <v>466</v>
      </c>
      <c r="D57" s="7"/>
      <c r="E57" s="7"/>
      <c r="F57" s="118">
        <v>1</v>
      </c>
      <c r="G57" s="14"/>
      <c r="H57" s="9"/>
      <c r="I57" s="15">
        <v>52</v>
      </c>
      <c r="J57" s="15">
        <f t="shared" si="4"/>
        <v>52</v>
      </c>
      <c r="K57" s="14">
        <f t="shared" si="5"/>
        <v>52</v>
      </c>
    </row>
    <row r="58" spans="1:11" ht="18.95" customHeight="1" x14ac:dyDescent="0.15">
      <c r="A58" s="144" t="s">
        <v>465</v>
      </c>
      <c r="B58" s="58"/>
      <c r="C58" s="144" t="s">
        <v>467</v>
      </c>
      <c r="D58" s="7"/>
      <c r="E58" s="7"/>
      <c r="F58" s="118">
        <v>1</v>
      </c>
      <c r="G58" s="14"/>
      <c r="H58" s="9"/>
      <c r="I58" s="15">
        <v>86</v>
      </c>
      <c r="J58" s="15">
        <f t="shared" si="4"/>
        <v>86</v>
      </c>
      <c r="K58" s="14">
        <f t="shared" si="5"/>
        <v>86</v>
      </c>
    </row>
    <row r="59" spans="1:11" ht="18.95" customHeight="1" x14ac:dyDescent="0.15">
      <c r="A59" s="144" t="s">
        <v>465</v>
      </c>
      <c r="B59" s="58"/>
      <c r="C59" s="144" t="s">
        <v>468</v>
      </c>
      <c r="D59" s="7"/>
      <c r="E59" s="7"/>
      <c r="F59" s="118">
        <v>1</v>
      </c>
      <c r="G59" s="14"/>
      <c r="H59" s="9"/>
      <c r="I59" s="15">
        <v>128</v>
      </c>
      <c r="J59" s="15">
        <f t="shared" si="4"/>
        <v>128</v>
      </c>
      <c r="K59" s="14">
        <f t="shared" si="5"/>
        <v>128</v>
      </c>
    </row>
    <row r="60" spans="1:11" ht="18.95" customHeight="1" x14ac:dyDescent="0.15">
      <c r="A60" s="144" t="s">
        <v>465</v>
      </c>
      <c r="B60" s="58"/>
      <c r="C60" s="144" t="s">
        <v>469</v>
      </c>
      <c r="D60" s="7"/>
      <c r="E60" s="7"/>
      <c r="F60" s="118">
        <v>1</v>
      </c>
      <c r="G60" s="14"/>
      <c r="H60" s="9"/>
      <c r="I60" s="15">
        <v>74</v>
      </c>
      <c r="J60" s="15">
        <f t="shared" si="4"/>
        <v>74</v>
      </c>
      <c r="K60" s="14">
        <f t="shared" si="5"/>
        <v>74</v>
      </c>
    </row>
    <row r="61" spans="1:11" s="6" customFormat="1" ht="18.95" customHeight="1" x14ac:dyDescent="0.15">
      <c r="A61" s="159" t="s">
        <v>958</v>
      </c>
      <c r="B61" s="107"/>
      <c r="C61" s="107"/>
      <c r="D61" s="107"/>
      <c r="E61" s="107"/>
      <c r="F61" s="107"/>
      <c r="G61" s="107"/>
      <c r="H61" s="102"/>
      <c r="I61" s="107"/>
      <c r="J61" s="108"/>
      <c r="K61" s="60"/>
    </row>
    <row r="62" spans="1:11" ht="18.95" customHeight="1" x14ac:dyDescent="0.25">
      <c r="A62" s="112" t="s">
        <v>478</v>
      </c>
      <c r="B62" s="58" t="s">
        <v>475</v>
      </c>
      <c r="C62" s="122" t="s">
        <v>474</v>
      </c>
      <c r="D62" s="7"/>
      <c r="E62" s="7"/>
      <c r="F62" s="118">
        <v>1</v>
      </c>
      <c r="G62" s="14"/>
      <c r="H62" s="9"/>
      <c r="I62" s="167">
        <v>600</v>
      </c>
      <c r="J62" s="15">
        <f t="shared" si="4"/>
        <v>600</v>
      </c>
      <c r="K62" s="14">
        <f t="shared" si="5"/>
        <v>600</v>
      </c>
    </row>
    <row r="63" spans="1:11" ht="18.95" customHeight="1" x14ac:dyDescent="0.25">
      <c r="A63" s="112" t="s">
        <v>479</v>
      </c>
      <c r="B63" s="58" t="s">
        <v>475</v>
      </c>
      <c r="C63" s="122" t="s">
        <v>476</v>
      </c>
      <c r="D63" s="7"/>
      <c r="E63" s="7"/>
      <c r="F63" s="118">
        <v>1</v>
      </c>
      <c r="G63" s="14"/>
      <c r="H63" s="9"/>
      <c r="I63" s="167">
        <v>60</v>
      </c>
      <c r="J63" s="15">
        <f t="shared" si="4"/>
        <v>60</v>
      </c>
      <c r="K63" s="14">
        <f t="shared" si="5"/>
        <v>60</v>
      </c>
    </row>
    <row r="64" spans="1:11" ht="18.95" customHeight="1" x14ac:dyDescent="0.25">
      <c r="A64" s="112" t="s">
        <v>480</v>
      </c>
      <c r="B64" s="58" t="s">
        <v>475</v>
      </c>
      <c r="C64" s="122" t="s">
        <v>474</v>
      </c>
      <c r="D64" s="7"/>
      <c r="E64" s="7"/>
      <c r="F64" s="118">
        <v>1</v>
      </c>
      <c r="G64" s="14"/>
      <c r="H64" s="9"/>
      <c r="I64" s="167">
        <v>120</v>
      </c>
      <c r="J64" s="15">
        <f t="shared" si="4"/>
        <v>120</v>
      </c>
      <c r="K64" s="14">
        <f t="shared" si="5"/>
        <v>120</v>
      </c>
    </row>
    <row r="65" spans="1:11" ht="18.95" customHeight="1" x14ac:dyDescent="0.25">
      <c r="A65" s="112" t="s">
        <v>477</v>
      </c>
      <c r="B65" s="58" t="s">
        <v>475</v>
      </c>
      <c r="C65" s="122" t="s">
        <v>474</v>
      </c>
      <c r="D65" s="7"/>
      <c r="E65" s="7"/>
      <c r="F65" s="118">
        <v>1</v>
      </c>
      <c r="G65" s="14"/>
      <c r="H65" s="9"/>
      <c r="I65" s="167">
        <v>120</v>
      </c>
      <c r="J65" s="15">
        <f t="shared" si="4"/>
        <v>120</v>
      </c>
      <c r="K65" s="14">
        <f t="shared" si="5"/>
        <v>120</v>
      </c>
    </row>
    <row r="66" spans="1:11" ht="18.95" customHeight="1" x14ac:dyDescent="0.25">
      <c r="A66" s="112" t="s">
        <v>481</v>
      </c>
      <c r="B66" s="58" t="s">
        <v>475</v>
      </c>
      <c r="C66" s="122" t="s">
        <v>474</v>
      </c>
      <c r="D66" s="7"/>
      <c r="E66" s="7"/>
      <c r="F66" s="118">
        <v>1</v>
      </c>
      <c r="G66" s="14"/>
      <c r="H66" s="9"/>
      <c r="I66" s="167">
        <v>120</v>
      </c>
      <c r="J66" s="15">
        <f t="shared" si="4"/>
        <v>120</v>
      </c>
      <c r="K66" s="14">
        <f t="shared" si="5"/>
        <v>120</v>
      </c>
    </row>
    <row r="67" spans="1:11" ht="18.95" customHeight="1" x14ac:dyDescent="0.15">
      <c r="A67" s="58"/>
      <c r="B67" s="58"/>
      <c r="C67" s="59"/>
      <c r="D67" s="7"/>
      <c r="E67" s="7"/>
      <c r="F67" s="118">
        <v>1</v>
      </c>
      <c r="G67" s="14"/>
      <c r="H67" s="9"/>
      <c r="I67" s="15"/>
      <c r="J67" s="15"/>
      <c r="K67" s="14">
        <f t="shared" si="5"/>
        <v>0</v>
      </c>
    </row>
    <row r="68" spans="1:11" ht="91.5" customHeight="1" x14ac:dyDescent="0.2">
      <c r="A68" s="258" t="s">
        <v>0</v>
      </c>
      <c r="B68" s="258"/>
      <c r="C68" s="258"/>
      <c r="D68" s="258"/>
      <c r="E68" s="258"/>
      <c r="F68" s="258"/>
      <c r="G68" s="258"/>
      <c r="H68" s="258"/>
    </row>
  </sheetData>
  <mergeCells count="9">
    <mergeCell ref="K10:K11"/>
    <mergeCell ref="A68:H68"/>
    <mergeCell ref="A2:J2"/>
    <mergeCell ref="A10:A11"/>
    <mergeCell ref="B10:B11"/>
    <mergeCell ref="C10:C11"/>
    <mergeCell ref="D10:E10"/>
    <mergeCell ref="F10:F11"/>
    <mergeCell ref="G10:I10"/>
  </mergeCells>
  <hyperlinks>
    <hyperlink ref="M2" location="Исходный!R1C1" display="В Исходный Прайс"/>
  </hyperlinks>
  <pageMargins left="0.7" right="0.7" top="0.75" bottom="0.75" header="0.3" footer="0.3"/>
  <pageSetup paperSize="9" scale="54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56"/>
  <sheetViews>
    <sheetView zoomScaleNormal="100" workbookViewId="0">
      <selection activeCell="K8" sqref="K8"/>
    </sheetView>
  </sheetViews>
  <sheetFormatPr defaultRowHeight="15" x14ac:dyDescent="0.25"/>
  <cols>
    <col min="1" max="1" width="3.140625" style="173" customWidth="1"/>
    <col min="2" max="2" width="26.140625" style="173" customWidth="1"/>
    <col min="3" max="3" width="15.42578125" style="173" customWidth="1"/>
    <col min="4" max="4" width="12.85546875" style="173" customWidth="1"/>
    <col min="5" max="5" width="7.85546875" style="173" customWidth="1"/>
    <col min="6" max="6" width="9" style="173" customWidth="1"/>
    <col min="7" max="7" width="11.85546875" style="173" customWidth="1"/>
    <col min="8" max="8" width="10.28515625" style="173" customWidth="1"/>
    <col min="9" max="9" width="13" style="173" customWidth="1"/>
    <col min="10" max="10" width="14.85546875" style="173" customWidth="1"/>
    <col min="11" max="11" width="8.42578125" style="173" customWidth="1"/>
    <col min="12" max="12" width="11.28515625" style="173" customWidth="1"/>
    <col min="13" max="13" width="9.140625" style="173"/>
    <col min="14" max="14" width="18.42578125" style="173" customWidth="1"/>
    <col min="15" max="16384" width="9.140625" style="173"/>
  </cols>
  <sheetData>
    <row r="1" spans="1:14" s="172" customFormat="1" ht="90" customHeight="1" x14ac:dyDescent="0.25">
      <c r="A1" s="287"/>
      <c r="B1" s="287"/>
      <c r="C1" s="287"/>
      <c r="D1" s="287"/>
      <c r="E1" s="287"/>
      <c r="F1" s="287"/>
      <c r="G1" s="287"/>
      <c r="H1" s="287"/>
      <c r="I1" s="287"/>
      <c r="J1" s="287"/>
      <c r="K1" s="287"/>
      <c r="N1" s="220" t="s">
        <v>1003</v>
      </c>
    </row>
    <row r="2" spans="1:14" s="185" customFormat="1" ht="25.5" customHeight="1" x14ac:dyDescent="0.25">
      <c r="A2" s="288" t="s">
        <v>847</v>
      </c>
      <c r="B2" s="288"/>
      <c r="C2" s="288"/>
      <c r="D2" s="288"/>
      <c r="E2" s="288"/>
      <c r="F2" s="288"/>
      <c r="G2" s="288"/>
      <c r="H2" s="288"/>
      <c r="I2" s="288"/>
      <c r="J2" s="288"/>
      <c r="K2" s="184"/>
    </row>
    <row r="3" spans="1:14" s="172" customFormat="1" ht="17.25" customHeight="1" x14ac:dyDescent="0.25">
      <c r="A3" s="186"/>
      <c r="B3" s="186"/>
      <c r="C3" s="186"/>
      <c r="D3" s="186"/>
      <c r="E3" s="186"/>
      <c r="F3" s="186"/>
      <c r="G3" s="186"/>
      <c r="H3" s="186"/>
      <c r="I3" s="186"/>
      <c r="J3" s="186"/>
      <c r="K3" s="186"/>
    </row>
    <row r="4" spans="1:14" s="172" customFormat="1" ht="15.75" customHeight="1" x14ac:dyDescent="0.25">
      <c r="A4" s="186"/>
      <c r="B4" s="286" t="s">
        <v>848</v>
      </c>
      <c r="C4" s="286"/>
      <c r="D4" s="286"/>
      <c r="E4" s="187">
        <v>1100</v>
      </c>
      <c r="F4" s="187"/>
      <c r="G4" s="188"/>
      <c r="H4" s="188"/>
      <c r="I4" s="188"/>
      <c r="J4" s="188"/>
      <c r="K4" s="189"/>
    </row>
    <row r="5" spans="1:14" s="172" customFormat="1" ht="15.75" customHeight="1" x14ac:dyDescent="0.25">
      <c r="A5" s="186"/>
      <c r="B5" s="286" t="s">
        <v>849</v>
      </c>
      <c r="C5" s="286"/>
      <c r="D5" s="286"/>
      <c r="E5" s="187">
        <v>1200</v>
      </c>
      <c r="F5" s="187"/>
      <c r="G5" s="188"/>
      <c r="H5" s="188"/>
      <c r="I5" s="188"/>
      <c r="J5" s="188"/>
      <c r="K5" s="189"/>
    </row>
    <row r="6" spans="1:14" s="172" customFormat="1" ht="15.75" customHeight="1" x14ac:dyDescent="0.25">
      <c r="A6" s="186"/>
      <c r="B6" s="289"/>
      <c r="C6" s="289"/>
      <c r="D6" s="289"/>
      <c r="E6" s="187"/>
      <c r="F6" s="187"/>
      <c r="G6" s="188"/>
      <c r="H6" s="190"/>
      <c r="I6" s="190"/>
      <c r="J6" s="190"/>
      <c r="K6" s="189"/>
    </row>
    <row r="7" spans="1:14" s="172" customFormat="1" ht="15.75" customHeight="1" x14ac:dyDescent="0.25">
      <c r="A7" s="186"/>
      <c r="B7" s="286" t="s">
        <v>850</v>
      </c>
      <c r="C7" s="286"/>
      <c r="D7" s="286"/>
      <c r="E7" s="187">
        <v>2200</v>
      </c>
      <c r="F7" s="187"/>
      <c r="G7" s="186"/>
      <c r="H7" s="188"/>
      <c r="I7" s="188"/>
      <c r="J7" s="188"/>
      <c r="K7" s="189"/>
    </row>
    <row r="8" spans="1:14" s="172" customFormat="1" ht="15.75" customHeight="1" x14ac:dyDescent="0.25">
      <c r="A8" s="170"/>
      <c r="B8" s="170"/>
      <c r="C8" s="191"/>
      <c r="D8" s="191"/>
      <c r="E8" s="170"/>
      <c r="F8" s="292" t="s">
        <v>829</v>
      </c>
      <c r="G8" s="292"/>
      <c r="H8" s="292"/>
      <c r="I8" s="292"/>
      <c r="J8" s="292"/>
      <c r="K8" s="171">
        <v>2200</v>
      </c>
      <c r="L8" s="171"/>
    </row>
    <row r="9" spans="1:14" ht="21" customHeight="1" x14ac:dyDescent="0.25">
      <c r="A9" s="172"/>
      <c r="B9" s="172"/>
      <c r="C9" s="192"/>
      <c r="D9" s="192"/>
      <c r="E9" s="172"/>
      <c r="F9" s="172"/>
      <c r="G9" s="172"/>
      <c r="H9" s="172"/>
      <c r="I9" s="172"/>
      <c r="J9" s="172"/>
      <c r="K9" s="172" t="s">
        <v>21</v>
      </c>
      <c r="L9" s="173">
        <f>Исходный!I10</f>
        <v>0</v>
      </c>
    </row>
    <row r="10" spans="1:14" ht="25.5" customHeight="1" x14ac:dyDescent="0.25">
      <c r="A10" s="282" t="s">
        <v>830</v>
      </c>
      <c r="B10" s="293" t="s">
        <v>3</v>
      </c>
      <c r="C10" s="282" t="s">
        <v>851</v>
      </c>
      <c r="D10" s="282"/>
      <c r="E10" s="282"/>
      <c r="F10" s="276" t="s">
        <v>852</v>
      </c>
      <c r="G10" s="276" t="s">
        <v>853</v>
      </c>
      <c r="H10" s="276" t="s">
        <v>854</v>
      </c>
      <c r="I10" s="276" t="s">
        <v>855</v>
      </c>
      <c r="J10" s="276" t="s">
        <v>856</v>
      </c>
      <c r="K10" s="276" t="s">
        <v>834</v>
      </c>
      <c r="L10" s="175" t="s">
        <v>1002</v>
      </c>
    </row>
    <row r="11" spans="1:14" ht="22.5" customHeight="1" x14ac:dyDescent="0.25">
      <c r="A11" s="282"/>
      <c r="B11" s="294"/>
      <c r="C11" s="174" t="s">
        <v>836</v>
      </c>
      <c r="D11" s="174" t="s">
        <v>857</v>
      </c>
      <c r="E11" s="174" t="s">
        <v>837</v>
      </c>
      <c r="F11" s="277"/>
      <c r="G11" s="277"/>
      <c r="H11" s="277"/>
      <c r="I11" s="277"/>
      <c r="J11" s="277"/>
      <c r="K11" s="277"/>
      <c r="L11" s="175" t="s">
        <v>326</v>
      </c>
    </row>
    <row r="12" spans="1:14" ht="15.75" x14ac:dyDescent="0.25">
      <c r="A12" s="175">
        <v>1</v>
      </c>
      <c r="B12" s="176" t="s">
        <v>858</v>
      </c>
      <c r="C12" s="176">
        <v>600</v>
      </c>
      <c r="D12" s="176">
        <v>650</v>
      </c>
      <c r="E12" s="176">
        <v>400</v>
      </c>
      <c r="F12" s="176">
        <v>1</v>
      </c>
      <c r="G12" s="176">
        <f>((((D12*2+C12*2)/1000)*E12/1000)+(C12/1000*D12/1000))*[2]РЗП!$L$6+((((D12*2+C12*2)/1000)*E12/1000)+(C12/1000*D12/1000))</f>
        <v>1.5290000000000001</v>
      </c>
      <c r="H12" s="176">
        <f>(C12/1000*(E12+100)/1000*2)*[2]РЗП!$M$6+(C12/1000*(E12+100)/1000*2)</f>
        <v>0.65999999999999992</v>
      </c>
      <c r="I12" s="176">
        <f>(G12*$K$8)*2</f>
        <v>6727.6</v>
      </c>
      <c r="J12" s="177">
        <f>(H12*($K$8+200))*2</f>
        <v>3167.9999999999995</v>
      </c>
      <c r="K12" s="217">
        <f t="shared" ref="K12:K39" si="0">(J12+I12)*F12</f>
        <v>9895.6</v>
      </c>
      <c r="L12" s="216">
        <f>K12-K12*L9/100</f>
        <v>9895.6</v>
      </c>
    </row>
    <row r="13" spans="1:14" ht="15.75" x14ac:dyDescent="0.25">
      <c r="A13" s="175">
        <v>2</v>
      </c>
      <c r="B13" s="176" t="s">
        <v>858</v>
      </c>
      <c r="C13" s="176">
        <v>800</v>
      </c>
      <c r="D13" s="176">
        <v>650</v>
      </c>
      <c r="E13" s="176">
        <v>400</v>
      </c>
      <c r="F13" s="176">
        <v>1</v>
      </c>
      <c r="G13" s="176">
        <f>((((D13*2+C13*2)/1000)*E13/1000)+(C13/1000*D13/1000))*[2]РЗП!$L$6+((((D13*2+C13*2)/1000)*E13/1000)+(C13/1000*D13/1000))</f>
        <v>1.8479999999999999</v>
      </c>
      <c r="H13" s="176">
        <f>(C13/1000*(E13+100)/1000*2)*[2]РЗП!$M$6+(C13/1000*(E13+100)/1000*2)</f>
        <v>0.88000000000000012</v>
      </c>
      <c r="I13" s="176">
        <f t="shared" ref="I13:I39" si="1">(G13*$K$8)*2</f>
        <v>8131.2</v>
      </c>
      <c r="J13" s="177">
        <f t="shared" ref="J13:J39" si="2">(H13*($K$8+200))*2</f>
        <v>4224.0000000000009</v>
      </c>
      <c r="K13" s="217">
        <f t="shared" si="0"/>
        <v>12355.2</v>
      </c>
      <c r="L13" s="216">
        <f>K13-K13*L9/100</f>
        <v>12355.2</v>
      </c>
    </row>
    <row r="14" spans="1:14" ht="15.75" x14ac:dyDescent="0.25">
      <c r="A14" s="175">
        <v>3</v>
      </c>
      <c r="B14" s="176" t="s">
        <v>858</v>
      </c>
      <c r="C14" s="176">
        <v>1000</v>
      </c>
      <c r="D14" s="176">
        <v>650</v>
      </c>
      <c r="E14" s="176">
        <v>400</v>
      </c>
      <c r="F14" s="176">
        <v>1</v>
      </c>
      <c r="G14" s="176">
        <f>((((D14*2+C14*2)/1000)*E14/1000)+(C14/1000*D14/1000))*[2]РЗП!$L$6+((((D14*2+C14*2)/1000)*E14/1000)+(C14/1000*D14/1000))</f>
        <v>2.1670000000000003</v>
      </c>
      <c r="H14" s="176">
        <f>(C14/1000*(E14+100)/1000*2)*[2]РЗП!$M$6+(C14/1000*(E14+100)/1000*2)</f>
        <v>1.1000000000000001</v>
      </c>
      <c r="I14" s="176">
        <f t="shared" si="1"/>
        <v>9534.8000000000011</v>
      </c>
      <c r="J14" s="177">
        <f t="shared" si="2"/>
        <v>5280</v>
      </c>
      <c r="K14" s="217">
        <f t="shared" si="0"/>
        <v>14814.800000000001</v>
      </c>
      <c r="L14" s="216">
        <f>K14-K14*L9/100</f>
        <v>14814.800000000001</v>
      </c>
    </row>
    <row r="15" spans="1:14" ht="15.75" x14ac:dyDescent="0.25">
      <c r="A15" s="175">
        <v>4</v>
      </c>
      <c r="B15" s="176" t="s">
        <v>858</v>
      </c>
      <c r="C15" s="176">
        <v>1200</v>
      </c>
      <c r="D15" s="176">
        <v>650</v>
      </c>
      <c r="E15" s="176">
        <v>400</v>
      </c>
      <c r="F15" s="176">
        <v>1</v>
      </c>
      <c r="G15" s="176">
        <f>((((D15*2+C15*2)/1000)*E15/1000)+(C15/1000*D15/1000))*[2]РЗП!$L$6+((((D15*2+C15*2)/1000)*E15/1000)+(C15/1000*D15/1000))</f>
        <v>2.4859999999999998</v>
      </c>
      <c r="H15" s="176">
        <f>(C15/1000*(E15+100)/1000*2)*[2]РЗП!$M$6+(C15/1000*(E15+100)/1000*2)</f>
        <v>1.3199999999999998</v>
      </c>
      <c r="I15" s="176">
        <f t="shared" si="1"/>
        <v>10938.4</v>
      </c>
      <c r="J15" s="177">
        <f t="shared" si="2"/>
        <v>6335.9999999999991</v>
      </c>
      <c r="K15" s="217">
        <f t="shared" si="0"/>
        <v>17274.399999999998</v>
      </c>
      <c r="L15" s="216">
        <f>K15-K15*L9/100</f>
        <v>17274.399999999998</v>
      </c>
    </row>
    <row r="16" spans="1:14" ht="15.75" x14ac:dyDescent="0.25">
      <c r="A16" s="175">
        <v>5</v>
      </c>
      <c r="B16" s="176" t="s">
        <v>858</v>
      </c>
      <c r="C16" s="176">
        <v>1600</v>
      </c>
      <c r="D16" s="176">
        <v>650</v>
      </c>
      <c r="E16" s="176">
        <v>400</v>
      </c>
      <c r="F16" s="176">
        <v>1</v>
      </c>
      <c r="G16" s="176">
        <f>((((D16*2+C16*2)/1000)*E16/1000)+(C16/1000*D16/1000))*[2]РЗП!$L$6+((((D16*2+C16*2)/1000)*E16/1000)+(C16/1000*D16/1000))</f>
        <v>3.1239999999999997</v>
      </c>
      <c r="H16" s="176">
        <f>(C16/1000*(E16+100)/1000*2)*[2]РЗП!$M$6+(C16/1000*(E16+100)/1000*2)</f>
        <v>1.7600000000000002</v>
      </c>
      <c r="I16" s="176">
        <f t="shared" si="1"/>
        <v>13745.599999999999</v>
      </c>
      <c r="J16" s="177">
        <f t="shared" si="2"/>
        <v>8448.0000000000018</v>
      </c>
      <c r="K16" s="217">
        <f t="shared" si="0"/>
        <v>22193.599999999999</v>
      </c>
      <c r="L16" s="216">
        <f>K16-K16*L9/100</f>
        <v>22193.599999999999</v>
      </c>
    </row>
    <row r="17" spans="1:12" ht="15.75" x14ac:dyDescent="0.25">
      <c r="A17" s="175">
        <v>6</v>
      </c>
      <c r="B17" s="176" t="s">
        <v>858</v>
      </c>
      <c r="C17" s="176">
        <v>1800</v>
      </c>
      <c r="D17" s="176">
        <v>650</v>
      </c>
      <c r="E17" s="176">
        <v>400</v>
      </c>
      <c r="F17" s="176">
        <v>1</v>
      </c>
      <c r="G17" s="176">
        <f>((((D17*2+C17*2)/1000)*E17/1000)+(C17/1000*D17/1000))*[2]РЗП!$L$6+((((D17*2+C17*2)/1000)*E17/1000)+(C17/1000*D17/1000))</f>
        <v>3.4430000000000001</v>
      </c>
      <c r="H17" s="176">
        <f>(C17/1000*(E17+100)/1000*2)*[2]РЗП!$M$6+(C17/1000*(E17+100)/1000*2)</f>
        <v>1.98</v>
      </c>
      <c r="I17" s="176">
        <f t="shared" si="1"/>
        <v>15149.2</v>
      </c>
      <c r="J17" s="177">
        <f t="shared" si="2"/>
        <v>9504</v>
      </c>
      <c r="K17" s="217">
        <f t="shared" si="0"/>
        <v>24653.200000000001</v>
      </c>
      <c r="L17" s="216">
        <f>K17-K17*L9/100</f>
        <v>24653.200000000001</v>
      </c>
    </row>
    <row r="18" spans="1:12" ht="15.75" x14ac:dyDescent="0.25">
      <c r="A18" s="175">
        <v>7</v>
      </c>
      <c r="B18" s="176" t="s">
        <v>858</v>
      </c>
      <c r="C18" s="176">
        <v>2000</v>
      </c>
      <c r="D18" s="176">
        <v>650</v>
      </c>
      <c r="E18" s="176">
        <v>400</v>
      </c>
      <c r="F18" s="176">
        <v>1</v>
      </c>
      <c r="G18" s="176">
        <f>((((D18*2+C18*2)/1000)*E18/1000)+(C18/1000*D18/1000))*[2]РЗП!$L$6+((((D18*2+C18*2)/1000)*E18/1000)+(C18/1000*D18/1000))</f>
        <v>3.762</v>
      </c>
      <c r="H18" s="176">
        <f>(C18/1000*(E18+100)/1000*2)*[2]РЗП!$M$6+(C18/1000*(E18+100)/1000*2)</f>
        <v>2.2000000000000002</v>
      </c>
      <c r="I18" s="176">
        <f t="shared" si="1"/>
        <v>16552.8</v>
      </c>
      <c r="J18" s="177">
        <f t="shared" si="2"/>
        <v>10560</v>
      </c>
      <c r="K18" s="217">
        <f t="shared" si="0"/>
        <v>27112.799999999999</v>
      </c>
      <c r="L18" s="216">
        <f>K18-K18*L9/100</f>
        <v>27112.799999999999</v>
      </c>
    </row>
    <row r="19" spans="1:12" ht="15.75" x14ac:dyDescent="0.25">
      <c r="A19" s="175">
        <v>8</v>
      </c>
      <c r="B19" s="176" t="s">
        <v>858</v>
      </c>
      <c r="C19" s="176">
        <v>600</v>
      </c>
      <c r="D19" s="176">
        <v>800</v>
      </c>
      <c r="E19" s="176">
        <v>400</v>
      </c>
      <c r="F19" s="176">
        <v>1</v>
      </c>
      <c r="G19" s="176">
        <f>((((D19*2+C19*2)/1000)*E19/1000)+(C19/1000*D19/1000))*[2]РЗП!$L$6+((((D19*2+C19*2)/1000)*E19/1000)+(C19/1000*D19/1000))</f>
        <v>1.7600000000000002</v>
      </c>
      <c r="H19" s="176">
        <f>(C19/1000*(E19+100)/1000*2)*[2]РЗП!$M$6+(C19/1000*(E19+100)/1000*2)</f>
        <v>0.65999999999999992</v>
      </c>
      <c r="I19" s="176">
        <f t="shared" si="1"/>
        <v>7744.0000000000009</v>
      </c>
      <c r="J19" s="177">
        <f t="shared" si="2"/>
        <v>3167.9999999999995</v>
      </c>
      <c r="K19" s="217">
        <f t="shared" si="0"/>
        <v>10912</v>
      </c>
      <c r="L19" s="216">
        <f>K19-K19*L9/100</f>
        <v>10912</v>
      </c>
    </row>
    <row r="20" spans="1:12" ht="15.75" x14ac:dyDescent="0.25">
      <c r="A20" s="175">
        <v>9</v>
      </c>
      <c r="B20" s="176" t="s">
        <v>858</v>
      </c>
      <c r="C20" s="176">
        <v>800</v>
      </c>
      <c r="D20" s="176">
        <v>800</v>
      </c>
      <c r="E20" s="176">
        <v>400</v>
      </c>
      <c r="F20" s="176">
        <v>1</v>
      </c>
      <c r="G20" s="176">
        <f>((((D20*2+C20*2)/1000)*E20/1000)+(C20/1000*D20/1000))*[2]РЗП!$L$6+((((D20*2+C20*2)/1000)*E20/1000)+(C20/1000*D20/1000))</f>
        <v>2.1120000000000001</v>
      </c>
      <c r="H20" s="176">
        <f>(C20/1000*(E20+100)/1000*2)*[2]РЗП!$M$6+(C20/1000*(E20+100)/1000*2)</f>
        <v>0.88000000000000012</v>
      </c>
      <c r="I20" s="176">
        <f t="shared" si="1"/>
        <v>9292.8000000000011</v>
      </c>
      <c r="J20" s="177">
        <f t="shared" si="2"/>
        <v>4224.0000000000009</v>
      </c>
      <c r="K20" s="217">
        <f t="shared" si="0"/>
        <v>13516.800000000003</v>
      </c>
      <c r="L20" s="216">
        <f>K20-K20*L9/100</f>
        <v>13516.800000000003</v>
      </c>
    </row>
    <row r="21" spans="1:12" ht="15.75" x14ac:dyDescent="0.25">
      <c r="A21" s="175">
        <v>10</v>
      </c>
      <c r="B21" s="176" t="s">
        <v>858</v>
      </c>
      <c r="C21" s="176">
        <v>1000</v>
      </c>
      <c r="D21" s="176">
        <v>800</v>
      </c>
      <c r="E21" s="176">
        <v>400</v>
      </c>
      <c r="F21" s="176">
        <v>1</v>
      </c>
      <c r="G21" s="176">
        <f>((((D21*2+C21*2)/1000)*E21/1000)+(C21/1000*D21/1000))*[2]РЗП!$L$6+((((D21*2+C21*2)/1000)*E21/1000)+(C21/1000*D21/1000))</f>
        <v>2.4640000000000004</v>
      </c>
      <c r="H21" s="176">
        <f>(C21/1000*(E21+100)/1000*2)*[2]РЗП!$M$6+(C21/1000*(E21+100)/1000*2)</f>
        <v>1.1000000000000001</v>
      </c>
      <c r="I21" s="176">
        <f t="shared" si="1"/>
        <v>10841.600000000002</v>
      </c>
      <c r="J21" s="177">
        <f t="shared" si="2"/>
        <v>5280</v>
      </c>
      <c r="K21" s="217">
        <f t="shared" si="0"/>
        <v>16121.600000000002</v>
      </c>
      <c r="L21" s="216">
        <f>K21-K21*L9/100</f>
        <v>16121.600000000002</v>
      </c>
    </row>
    <row r="22" spans="1:12" ht="15.75" x14ac:dyDescent="0.25">
      <c r="A22" s="175">
        <v>11</v>
      </c>
      <c r="B22" s="176" t="s">
        <v>858</v>
      </c>
      <c r="C22" s="176">
        <v>1200</v>
      </c>
      <c r="D22" s="176">
        <v>800</v>
      </c>
      <c r="E22" s="176">
        <v>400</v>
      </c>
      <c r="F22" s="176">
        <v>1</v>
      </c>
      <c r="G22" s="176">
        <f>((((D22*2+C22*2)/1000)*E22/1000)+(C22/1000*D22/1000))*[2]РЗП!$L$6+((((D22*2+C22*2)/1000)*E22/1000)+(C22/1000*D22/1000))</f>
        <v>2.8159999999999998</v>
      </c>
      <c r="H22" s="176">
        <f>(C22/1000*(E22+100)/1000*2)*[2]РЗП!$M$6+(C22/1000*(E22+100)/1000*2)</f>
        <v>1.3199999999999998</v>
      </c>
      <c r="I22" s="176">
        <f t="shared" si="1"/>
        <v>12390.4</v>
      </c>
      <c r="J22" s="177">
        <f t="shared" si="2"/>
        <v>6335.9999999999991</v>
      </c>
      <c r="K22" s="217">
        <f t="shared" si="0"/>
        <v>18726.399999999998</v>
      </c>
      <c r="L22" s="216">
        <f>K22-K22*L9/100</f>
        <v>18726.399999999998</v>
      </c>
    </row>
    <row r="23" spans="1:12" ht="15.75" x14ac:dyDescent="0.25">
      <c r="A23" s="175">
        <v>12</v>
      </c>
      <c r="B23" s="176" t="s">
        <v>858</v>
      </c>
      <c r="C23" s="176">
        <v>1600</v>
      </c>
      <c r="D23" s="176">
        <v>800</v>
      </c>
      <c r="E23" s="176">
        <v>400</v>
      </c>
      <c r="F23" s="176">
        <v>1</v>
      </c>
      <c r="G23" s="176">
        <f>((((D23*2+C23*2)/1000)*E23/1000)+(C23/1000*D23/1000))*[2]РЗП!$L$6+((((D23*2+C23*2)/1000)*E23/1000)+(C23/1000*D23/1000))</f>
        <v>3.5200000000000005</v>
      </c>
      <c r="H23" s="176">
        <f>(C23/1000*(E23+100)/1000*2)*[2]РЗП!$M$6+(C23/1000*(E23+100)/1000*2)</f>
        <v>1.7600000000000002</v>
      </c>
      <c r="I23" s="176">
        <f t="shared" si="1"/>
        <v>15488.000000000002</v>
      </c>
      <c r="J23" s="177">
        <f t="shared" si="2"/>
        <v>8448.0000000000018</v>
      </c>
      <c r="K23" s="217">
        <f t="shared" si="0"/>
        <v>23936.000000000004</v>
      </c>
      <c r="L23" s="216">
        <f>K23-K23*L9/100</f>
        <v>23936.000000000004</v>
      </c>
    </row>
    <row r="24" spans="1:12" ht="15.75" x14ac:dyDescent="0.25">
      <c r="A24" s="175">
        <v>13</v>
      </c>
      <c r="B24" s="176" t="s">
        <v>858</v>
      </c>
      <c r="C24" s="176">
        <v>1800</v>
      </c>
      <c r="D24" s="176">
        <v>800</v>
      </c>
      <c r="E24" s="176">
        <v>400</v>
      </c>
      <c r="F24" s="176">
        <v>1</v>
      </c>
      <c r="G24" s="176">
        <f>((((D24*2+C24*2)/1000)*E24/1000)+(C24/1000*D24/1000))*[2]РЗП!$L$6+((((D24*2+C24*2)/1000)*E24/1000)+(C24/1000*D24/1000))</f>
        <v>3.8719999999999999</v>
      </c>
      <c r="H24" s="176">
        <f>(C24/1000*(E24+100)/1000*2)*[2]РЗП!$M$6+(C24/1000*(E24+100)/1000*2)</f>
        <v>1.98</v>
      </c>
      <c r="I24" s="176">
        <f t="shared" si="1"/>
        <v>17036.8</v>
      </c>
      <c r="J24" s="177">
        <f t="shared" si="2"/>
        <v>9504</v>
      </c>
      <c r="K24" s="217">
        <f t="shared" si="0"/>
        <v>26540.799999999999</v>
      </c>
      <c r="L24" s="216">
        <f>K24-K24*L9/100</f>
        <v>26540.799999999999</v>
      </c>
    </row>
    <row r="25" spans="1:12" ht="15.75" x14ac:dyDescent="0.25">
      <c r="A25" s="175">
        <v>14</v>
      </c>
      <c r="B25" s="176" t="s">
        <v>858</v>
      </c>
      <c r="C25" s="176">
        <v>2000</v>
      </c>
      <c r="D25" s="176">
        <v>800</v>
      </c>
      <c r="E25" s="176">
        <v>400</v>
      </c>
      <c r="F25" s="176">
        <v>1</v>
      </c>
      <c r="G25" s="176">
        <f>((((D25*2+C25*2)/1000)*E25/1000)+(C25/1000*D25/1000))*[2]РЗП!$L$6+((((D25*2+C25*2)/1000)*E25/1000)+(C25/1000*D25/1000))</f>
        <v>4.2240000000000002</v>
      </c>
      <c r="H25" s="176">
        <f>(C25/1000*(E25+100)/1000*2)*[2]РЗП!$M$6+(C25/1000*(E25+100)/1000*2)</f>
        <v>2.2000000000000002</v>
      </c>
      <c r="I25" s="176">
        <f t="shared" si="1"/>
        <v>18585.600000000002</v>
      </c>
      <c r="J25" s="177">
        <f t="shared" si="2"/>
        <v>10560</v>
      </c>
      <c r="K25" s="217">
        <f t="shared" si="0"/>
        <v>29145.600000000002</v>
      </c>
      <c r="L25" s="216">
        <f>K25-K25*L9/100</f>
        <v>29145.600000000002</v>
      </c>
    </row>
    <row r="26" spans="1:12" ht="15.75" x14ac:dyDescent="0.25">
      <c r="A26" s="175">
        <v>15</v>
      </c>
      <c r="B26" s="176" t="s">
        <v>858</v>
      </c>
      <c r="C26" s="176">
        <v>600</v>
      </c>
      <c r="D26" s="176">
        <v>1000</v>
      </c>
      <c r="E26" s="176">
        <v>400</v>
      </c>
      <c r="F26" s="176">
        <v>1</v>
      </c>
      <c r="G26" s="176">
        <f>((((D26*2+C26*2)/1000)*E26/1000)+(C26/1000*D26/1000))*[2]РЗП!$L$6+((((D26*2+C26*2)/1000)*E26/1000)+(C26/1000*D26/1000))</f>
        <v>2.0680000000000001</v>
      </c>
      <c r="H26" s="176">
        <f>(C26/1000*(E26+100)/1000*2)*[2]РЗП!$M$6+(C26/1000*(E26+100)/1000*2)</f>
        <v>0.65999999999999992</v>
      </c>
      <c r="I26" s="176">
        <f t="shared" si="1"/>
        <v>9099.2000000000007</v>
      </c>
      <c r="J26" s="177">
        <f t="shared" si="2"/>
        <v>3167.9999999999995</v>
      </c>
      <c r="K26" s="217">
        <f t="shared" si="0"/>
        <v>12267.2</v>
      </c>
      <c r="L26" s="216">
        <f>K26-K26*L9/100</f>
        <v>12267.2</v>
      </c>
    </row>
    <row r="27" spans="1:12" ht="15.75" x14ac:dyDescent="0.25">
      <c r="A27" s="175">
        <v>16</v>
      </c>
      <c r="B27" s="176" t="s">
        <v>858</v>
      </c>
      <c r="C27" s="176">
        <v>800</v>
      </c>
      <c r="D27" s="176">
        <v>1000</v>
      </c>
      <c r="E27" s="176">
        <v>400</v>
      </c>
      <c r="F27" s="176">
        <v>1</v>
      </c>
      <c r="G27" s="176">
        <f>((((D27*2+C27*2)/1000)*E27/1000)+(C27/1000*D27/1000))*[2]РЗП!$L$6+((((D27*2+C27*2)/1000)*E27/1000)+(C27/1000*D27/1000))</f>
        <v>2.4640000000000004</v>
      </c>
      <c r="H27" s="176">
        <f>(C27/1000*(E27+100)/1000*2)*[2]РЗП!$M$6+(C27/1000*(E27+100)/1000*2)</f>
        <v>0.88000000000000012</v>
      </c>
      <c r="I27" s="176">
        <f t="shared" si="1"/>
        <v>10841.600000000002</v>
      </c>
      <c r="J27" s="177">
        <f t="shared" si="2"/>
        <v>4224.0000000000009</v>
      </c>
      <c r="K27" s="217">
        <f t="shared" si="0"/>
        <v>15065.600000000002</v>
      </c>
      <c r="L27" s="216">
        <f>K27-K27*L9/100</f>
        <v>15065.600000000002</v>
      </c>
    </row>
    <row r="28" spans="1:12" ht="15.75" x14ac:dyDescent="0.25">
      <c r="A28" s="175">
        <v>17</v>
      </c>
      <c r="B28" s="176" t="s">
        <v>858</v>
      </c>
      <c r="C28" s="176">
        <v>1000</v>
      </c>
      <c r="D28" s="176">
        <v>1000</v>
      </c>
      <c r="E28" s="176">
        <v>500</v>
      </c>
      <c r="F28" s="176">
        <v>1</v>
      </c>
      <c r="G28" s="176">
        <f>((((D28*2+C28*2)/1000)*E28/1000)+(C28/1000*D28/1000))*[2]РЗП!$L$6+((((D28*2+C28*2)/1000)*E28/1000)+(C28/1000*D28/1000))</f>
        <v>3.3</v>
      </c>
      <c r="H28" s="176">
        <f>(C28/1000*(E28+100)/1000*2)*[2]РЗП!$M$6+(C28/1000*(E28+100)/1000*2)</f>
        <v>1.3199999999999998</v>
      </c>
      <c r="I28" s="176">
        <f t="shared" si="1"/>
        <v>14520</v>
      </c>
      <c r="J28" s="177">
        <f t="shared" si="2"/>
        <v>6335.9999999999991</v>
      </c>
      <c r="K28" s="217">
        <f t="shared" si="0"/>
        <v>20856</v>
      </c>
      <c r="L28" s="216">
        <f>K28-K28*L9/100</f>
        <v>20856</v>
      </c>
    </row>
    <row r="29" spans="1:12" ht="15.75" x14ac:dyDescent="0.25">
      <c r="A29" s="175">
        <v>18</v>
      </c>
      <c r="B29" s="176" t="s">
        <v>858</v>
      </c>
      <c r="C29" s="176">
        <v>1200</v>
      </c>
      <c r="D29" s="176">
        <v>1000</v>
      </c>
      <c r="E29" s="176">
        <v>500</v>
      </c>
      <c r="F29" s="176">
        <v>1</v>
      </c>
      <c r="G29" s="176">
        <f>((((D29*2+C29*2)/1000)*E29/1000)+(C29/1000*D29/1000))*[2]РЗП!$L$6+((((D29*2+C29*2)/1000)*E29/1000)+(C29/1000*D29/1000))</f>
        <v>3.74</v>
      </c>
      <c r="H29" s="176">
        <f>(C29/1000*(E29+100)/1000*2)*[2]РЗП!$M$6+(C29/1000*(E29+100)/1000*2)</f>
        <v>1.5839999999999999</v>
      </c>
      <c r="I29" s="176">
        <f t="shared" si="1"/>
        <v>16456</v>
      </c>
      <c r="J29" s="177">
        <f t="shared" si="2"/>
        <v>7603.1999999999989</v>
      </c>
      <c r="K29" s="217">
        <f t="shared" si="0"/>
        <v>24059.199999999997</v>
      </c>
      <c r="L29" s="216">
        <f>K29-K29*L9/100</f>
        <v>24059.199999999997</v>
      </c>
    </row>
    <row r="30" spans="1:12" ht="15.75" x14ac:dyDescent="0.25">
      <c r="A30" s="175">
        <v>19</v>
      </c>
      <c r="B30" s="176" t="s">
        <v>858</v>
      </c>
      <c r="C30" s="176">
        <v>1600</v>
      </c>
      <c r="D30" s="176">
        <v>1000</v>
      </c>
      <c r="E30" s="176">
        <v>500</v>
      </c>
      <c r="F30" s="176">
        <v>1</v>
      </c>
      <c r="G30" s="176">
        <f>((((D30*2+C30*2)/1000)*E30/1000)+(C30/1000*D30/1000))*[2]РЗП!$L$6+((((D30*2+C30*2)/1000)*E30/1000)+(C30/1000*D30/1000))</f>
        <v>4.62</v>
      </c>
      <c r="H30" s="176">
        <f>(C30/1000*(E30+100)/1000*2)*[2]РЗП!$M$6+(C30/1000*(E30+100)/1000*2)</f>
        <v>2.1120000000000001</v>
      </c>
      <c r="I30" s="176">
        <f t="shared" si="1"/>
        <v>20328</v>
      </c>
      <c r="J30" s="177">
        <f t="shared" si="2"/>
        <v>10137.6</v>
      </c>
      <c r="K30" s="217">
        <f t="shared" si="0"/>
        <v>30465.599999999999</v>
      </c>
      <c r="L30" s="216">
        <f>K30-K30*L9/100</f>
        <v>30465.599999999999</v>
      </c>
    </row>
    <row r="31" spans="1:12" ht="15.75" x14ac:dyDescent="0.25">
      <c r="A31" s="175">
        <v>20</v>
      </c>
      <c r="B31" s="176" t="s">
        <v>858</v>
      </c>
      <c r="C31" s="176">
        <v>1800</v>
      </c>
      <c r="D31" s="176">
        <v>1000</v>
      </c>
      <c r="E31" s="176">
        <v>500</v>
      </c>
      <c r="F31" s="176">
        <v>1</v>
      </c>
      <c r="G31" s="176">
        <f>((((D31*2+C31*2)/1000)*E31/1000)+(C31/1000*D31/1000))*[2]РЗП!$L$6+((((D31*2+C31*2)/1000)*E31/1000)+(C31/1000*D31/1000))</f>
        <v>5.0599999999999996</v>
      </c>
      <c r="H31" s="176">
        <f>(C31/1000*(E31+100)/1000*2)*[2]РЗП!$M$6+(C31/1000*(E31+100)/1000*2)</f>
        <v>2.3760000000000003</v>
      </c>
      <c r="I31" s="176">
        <f t="shared" si="1"/>
        <v>22264</v>
      </c>
      <c r="J31" s="177">
        <f t="shared" si="2"/>
        <v>11404.800000000001</v>
      </c>
      <c r="K31" s="217">
        <f t="shared" si="0"/>
        <v>33668.800000000003</v>
      </c>
      <c r="L31" s="216">
        <f>K31-K31*L9/100</f>
        <v>33668.800000000003</v>
      </c>
    </row>
    <row r="32" spans="1:12" ht="15.75" x14ac:dyDescent="0.25">
      <c r="A32" s="175">
        <v>21</v>
      </c>
      <c r="B32" s="176" t="s">
        <v>858</v>
      </c>
      <c r="C32" s="176">
        <v>2000</v>
      </c>
      <c r="D32" s="176">
        <v>1000</v>
      </c>
      <c r="E32" s="176">
        <v>500</v>
      </c>
      <c r="F32" s="176">
        <v>1</v>
      </c>
      <c r="G32" s="176">
        <f>((((D32*2+C32*2)/1000)*E32/1000)+(C32/1000*D32/1000))*[2]РЗП!$L$6+((((D32*2+C32*2)/1000)*E32/1000)+(C32/1000*D32/1000))</f>
        <v>5.5</v>
      </c>
      <c r="H32" s="176">
        <f>(C32/1000*(E32+100)/1000*2)*[2]РЗП!$M$6+(C32/1000*(E32+100)/1000*2)</f>
        <v>2.6399999999999997</v>
      </c>
      <c r="I32" s="176">
        <f t="shared" si="1"/>
        <v>24200</v>
      </c>
      <c r="J32" s="177">
        <f t="shared" si="2"/>
        <v>12671.999999999998</v>
      </c>
      <c r="K32" s="217">
        <f t="shared" si="0"/>
        <v>36872</v>
      </c>
      <c r="L32" s="216">
        <f>K32-K32*L9/100</f>
        <v>36872</v>
      </c>
    </row>
    <row r="33" spans="1:12" ht="15.75" x14ac:dyDescent="0.25">
      <c r="A33" s="175">
        <v>22</v>
      </c>
      <c r="B33" s="176" t="s">
        <v>858</v>
      </c>
      <c r="C33" s="176">
        <v>600</v>
      </c>
      <c r="D33" s="176">
        <v>1200</v>
      </c>
      <c r="E33" s="176">
        <v>400</v>
      </c>
      <c r="F33" s="176">
        <v>1</v>
      </c>
      <c r="G33" s="176">
        <f>((((D33*2+C33*2)/1000)*E33/1000)+(C33/1000*D33/1000))*[2]РЗП!$L$6+((((D33*2+C33*2)/1000)*E33/1000)+(C33/1000*D33/1000))</f>
        <v>2.3760000000000003</v>
      </c>
      <c r="H33" s="176">
        <f>(C33/1000*(E33+100)/1000*2)*[2]РЗП!$M$6+(C33/1000*(E33+100)/1000*2)</f>
        <v>0.65999999999999992</v>
      </c>
      <c r="I33" s="176">
        <f t="shared" si="1"/>
        <v>10454.400000000001</v>
      </c>
      <c r="J33" s="177">
        <f t="shared" si="2"/>
        <v>3167.9999999999995</v>
      </c>
      <c r="K33" s="217">
        <f t="shared" si="0"/>
        <v>13622.400000000001</v>
      </c>
      <c r="L33" s="216">
        <f>K33-K33*L9/100</f>
        <v>13622.400000000001</v>
      </c>
    </row>
    <row r="34" spans="1:12" ht="15.75" x14ac:dyDescent="0.25">
      <c r="A34" s="175">
        <v>23</v>
      </c>
      <c r="B34" s="176" t="s">
        <v>858</v>
      </c>
      <c r="C34" s="176">
        <v>800</v>
      </c>
      <c r="D34" s="176">
        <v>1200</v>
      </c>
      <c r="E34" s="176">
        <v>400</v>
      </c>
      <c r="F34" s="176">
        <v>1</v>
      </c>
      <c r="G34" s="176">
        <f>((((D34*2+C34*2)/1000)*E34/1000)+(C34/1000*D34/1000))*[2]РЗП!$L$6+((((D34*2+C34*2)/1000)*E34/1000)+(C34/1000*D34/1000))</f>
        <v>2.8159999999999998</v>
      </c>
      <c r="H34" s="176">
        <f>(C34/1000*(E34+100)/1000*2)*[2]РЗП!$M$6+(C34/1000*(E34+100)/1000*2)</f>
        <v>0.88000000000000012</v>
      </c>
      <c r="I34" s="176">
        <f t="shared" si="1"/>
        <v>12390.4</v>
      </c>
      <c r="J34" s="177">
        <f t="shared" si="2"/>
        <v>4224.0000000000009</v>
      </c>
      <c r="K34" s="217">
        <f t="shared" si="0"/>
        <v>16614.400000000001</v>
      </c>
      <c r="L34" s="216">
        <f>K34-K34*L9/100</f>
        <v>16614.400000000001</v>
      </c>
    </row>
    <row r="35" spans="1:12" ht="15.75" x14ac:dyDescent="0.25">
      <c r="A35" s="175">
        <v>24</v>
      </c>
      <c r="B35" s="176" t="s">
        <v>858</v>
      </c>
      <c r="C35" s="176">
        <v>1000</v>
      </c>
      <c r="D35" s="176">
        <v>1200</v>
      </c>
      <c r="E35" s="176">
        <v>500</v>
      </c>
      <c r="F35" s="176">
        <v>1</v>
      </c>
      <c r="G35" s="176">
        <f>((((D35*2+C35*2)/1000)*E35/1000)+(C35/1000*D35/1000))*[2]РЗП!$L$6+((((D35*2+C35*2)/1000)*E35/1000)+(C35/1000*D35/1000))</f>
        <v>3.74</v>
      </c>
      <c r="H35" s="176">
        <f>(C35/1000*(E35+100)/1000*2)*[2]РЗП!$M$6+(C35/1000*(E35+100)/1000*2)</f>
        <v>1.3199999999999998</v>
      </c>
      <c r="I35" s="176">
        <f t="shared" si="1"/>
        <v>16456</v>
      </c>
      <c r="J35" s="177">
        <f t="shared" si="2"/>
        <v>6335.9999999999991</v>
      </c>
      <c r="K35" s="217">
        <f t="shared" si="0"/>
        <v>22792</v>
      </c>
      <c r="L35" s="216">
        <f>K35-K35*L9/100</f>
        <v>22792</v>
      </c>
    </row>
    <row r="36" spans="1:12" ht="15.75" x14ac:dyDescent="0.25">
      <c r="A36" s="175">
        <v>25</v>
      </c>
      <c r="B36" s="176" t="s">
        <v>858</v>
      </c>
      <c r="C36" s="176">
        <v>1200</v>
      </c>
      <c r="D36" s="176">
        <v>1200</v>
      </c>
      <c r="E36" s="176">
        <v>500</v>
      </c>
      <c r="F36" s="176">
        <v>1</v>
      </c>
      <c r="G36" s="176">
        <f>((((D36*2+C36*2)/1000)*E36/1000)+(C36/1000*D36/1000))*[2]РЗП!$L$6+((((D36*2+C36*2)/1000)*E36/1000)+(C36/1000*D36/1000))</f>
        <v>4.2240000000000002</v>
      </c>
      <c r="H36" s="176">
        <f>(C36/1000*(E36+100)/1000*2)*[2]РЗП!$M$6+(C36/1000*(E36+100)/1000*2)</f>
        <v>1.5839999999999999</v>
      </c>
      <c r="I36" s="176">
        <f t="shared" si="1"/>
        <v>18585.600000000002</v>
      </c>
      <c r="J36" s="177">
        <f t="shared" si="2"/>
        <v>7603.1999999999989</v>
      </c>
      <c r="K36" s="217">
        <f t="shared" si="0"/>
        <v>26188.800000000003</v>
      </c>
      <c r="L36" s="216">
        <f>K36-K36*L9/100</f>
        <v>26188.800000000003</v>
      </c>
    </row>
    <row r="37" spans="1:12" ht="15.75" x14ac:dyDescent="0.25">
      <c r="A37" s="175">
        <v>26</v>
      </c>
      <c r="B37" s="176" t="s">
        <v>858</v>
      </c>
      <c r="C37" s="176">
        <v>1600</v>
      </c>
      <c r="D37" s="176">
        <v>1200</v>
      </c>
      <c r="E37" s="176">
        <v>500</v>
      </c>
      <c r="F37" s="176">
        <v>1</v>
      </c>
      <c r="G37" s="176">
        <f>((((D37*2+C37*2)/1000)*E37/1000)+(C37/1000*D37/1000))*[2]РЗП!$L$6+((((D37*2+C37*2)/1000)*E37/1000)+(C37/1000*D37/1000))</f>
        <v>5.1920000000000002</v>
      </c>
      <c r="H37" s="176">
        <f>(C37/1000*(E37+100)/1000*2)*[2]РЗП!$M$6+(C37/1000*(E37+100)/1000*2)</f>
        <v>2.1120000000000001</v>
      </c>
      <c r="I37" s="176">
        <f t="shared" si="1"/>
        <v>22844.799999999999</v>
      </c>
      <c r="J37" s="177">
        <f t="shared" si="2"/>
        <v>10137.6</v>
      </c>
      <c r="K37" s="217">
        <f t="shared" si="0"/>
        <v>32982.400000000001</v>
      </c>
      <c r="L37" s="216">
        <f>K37-K37*L9/100</f>
        <v>32982.400000000001</v>
      </c>
    </row>
    <row r="38" spans="1:12" ht="15.75" x14ac:dyDescent="0.25">
      <c r="A38" s="175">
        <v>27</v>
      </c>
      <c r="B38" s="176" t="s">
        <v>858</v>
      </c>
      <c r="C38" s="176">
        <v>1800</v>
      </c>
      <c r="D38" s="176">
        <v>1200</v>
      </c>
      <c r="E38" s="176">
        <v>500</v>
      </c>
      <c r="F38" s="176">
        <v>1</v>
      </c>
      <c r="G38" s="176">
        <f>((((D38*2+C38*2)/1000)*E38/1000)+(C38/1000*D38/1000))*[2]РЗП!$L$6+((((D38*2+C38*2)/1000)*E38/1000)+(C38/1000*D38/1000))</f>
        <v>5.6760000000000002</v>
      </c>
      <c r="H38" s="176">
        <f>(C38/1000*(E38+100)/1000*2)*[2]РЗП!$M$6+(C38/1000*(E38+100)/1000*2)</f>
        <v>2.3760000000000003</v>
      </c>
      <c r="I38" s="176">
        <f t="shared" si="1"/>
        <v>24974.400000000001</v>
      </c>
      <c r="J38" s="177">
        <f t="shared" si="2"/>
        <v>11404.800000000001</v>
      </c>
      <c r="K38" s="217">
        <f t="shared" si="0"/>
        <v>36379.200000000004</v>
      </c>
      <c r="L38" s="216">
        <f>K38-K38*L9/100</f>
        <v>36379.200000000004</v>
      </c>
    </row>
    <row r="39" spans="1:12" ht="15.75" x14ac:dyDescent="0.25">
      <c r="A39" s="175">
        <v>28</v>
      </c>
      <c r="B39" s="176" t="s">
        <v>858</v>
      </c>
      <c r="C39" s="176">
        <v>2000</v>
      </c>
      <c r="D39" s="176">
        <v>1200</v>
      </c>
      <c r="E39" s="176">
        <v>500</v>
      </c>
      <c r="F39" s="176">
        <v>1</v>
      </c>
      <c r="G39" s="176">
        <f>((((D39*2+C39*2)/1000)*E39/1000)+(C39/1000*D39/1000))*[2]РЗП!$L$6+((((D39*2+C39*2)/1000)*E39/1000)+(C39/1000*D39/1000))</f>
        <v>6.1599999999999993</v>
      </c>
      <c r="H39" s="176">
        <f>(C39/1000*(E39+100)/1000*2)*[2]РЗП!$M$6+(C39/1000*(E39+100)/1000*2)</f>
        <v>2.6399999999999997</v>
      </c>
      <c r="I39" s="176">
        <f t="shared" si="1"/>
        <v>27103.999999999996</v>
      </c>
      <c r="J39" s="177">
        <f t="shared" si="2"/>
        <v>12671.999999999998</v>
      </c>
      <c r="K39" s="217">
        <f t="shared" si="0"/>
        <v>39775.999999999993</v>
      </c>
      <c r="L39" s="216">
        <f>K39-K39*L9/100</f>
        <v>39775.999999999993</v>
      </c>
    </row>
    <row r="40" spans="1:12" s="172" customFormat="1" ht="15" customHeight="1" x14ac:dyDescent="0.25">
      <c r="A40" s="193"/>
      <c r="B40" s="193"/>
      <c r="C40" s="194"/>
      <c r="D40" s="194"/>
      <c r="E40" s="194"/>
      <c r="F40" s="194"/>
      <c r="G40" s="194"/>
      <c r="H40" s="194"/>
      <c r="I40" s="195"/>
    </row>
    <row r="41" spans="1:12" ht="21.75" customHeight="1" x14ac:dyDescent="0.3">
      <c r="B41" s="271" t="s">
        <v>846</v>
      </c>
      <c r="C41" s="272"/>
      <c r="D41" s="272"/>
      <c r="E41" s="272"/>
      <c r="F41" s="272"/>
      <c r="G41" s="272"/>
      <c r="H41" s="272"/>
      <c r="I41" s="272"/>
      <c r="J41" s="272"/>
      <c r="K41" s="272"/>
    </row>
    <row r="42" spans="1:12" s="172" customFormat="1" ht="178.5" customHeight="1" x14ac:dyDescent="0.25">
      <c r="A42" s="193"/>
      <c r="B42" s="193"/>
      <c r="C42" s="194"/>
      <c r="D42" s="194"/>
      <c r="E42" s="194"/>
      <c r="F42" s="194"/>
      <c r="G42" s="194"/>
      <c r="H42" s="194"/>
      <c r="I42" s="195"/>
    </row>
    <row r="43" spans="1:12" s="172" customFormat="1" ht="5.25" hidden="1" customHeight="1" x14ac:dyDescent="0.25">
      <c r="A43" s="290"/>
      <c r="B43" s="290"/>
      <c r="C43" s="290"/>
      <c r="D43" s="290"/>
      <c r="E43" s="290"/>
      <c r="F43" s="290"/>
      <c r="G43" s="290"/>
      <c r="H43" s="290"/>
      <c r="I43" s="290"/>
      <c r="J43" s="290"/>
      <c r="K43" s="290"/>
    </row>
    <row r="44" spans="1:12" s="182" customFormat="1" ht="91.5" customHeight="1" x14ac:dyDescent="0.3">
      <c r="A44" s="291" t="s">
        <v>0</v>
      </c>
      <c r="B44" s="291"/>
      <c r="C44" s="291"/>
      <c r="D44" s="291"/>
      <c r="E44" s="291"/>
      <c r="F44" s="291"/>
      <c r="G44" s="291"/>
      <c r="H44" s="291"/>
      <c r="J44" s="183"/>
      <c r="K44" s="183"/>
      <c r="L44" s="183"/>
    </row>
    <row r="45" spans="1:12" s="172" customFormat="1" ht="15" customHeight="1" x14ac:dyDescent="0.25">
      <c r="A45" s="193"/>
      <c r="B45" s="193"/>
      <c r="C45" s="194"/>
      <c r="D45" s="194"/>
      <c r="E45" s="194"/>
      <c r="F45" s="194"/>
      <c r="G45" s="194"/>
      <c r="H45" s="194"/>
      <c r="I45" s="195"/>
    </row>
    <row r="46" spans="1:12" s="172" customFormat="1" ht="15" customHeight="1" x14ac:dyDescent="0.25">
      <c r="A46" s="193"/>
      <c r="B46" s="193"/>
      <c r="C46" s="194"/>
      <c r="D46" s="194"/>
      <c r="E46" s="194"/>
      <c r="F46" s="194"/>
      <c r="G46" s="194"/>
      <c r="H46" s="194"/>
      <c r="I46" s="195"/>
    </row>
    <row r="47" spans="1:12" s="172" customFormat="1" ht="15" customHeight="1" x14ac:dyDescent="0.25">
      <c r="A47" s="193"/>
      <c r="B47" s="193"/>
      <c r="C47" s="194"/>
      <c r="D47" s="194"/>
      <c r="E47" s="194"/>
      <c r="F47" s="194"/>
      <c r="G47" s="194"/>
      <c r="H47" s="194"/>
      <c r="I47" s="195"/>
    </row>
    <row r="48" spans="1:12" s="172" customFormat="1" ht="23.25" customHeight="1" x14ac:dyDescent="0.25">
      <c r="A48" s="193"/>
      <c r="B48" s="193"/>
      <c r="C48" s="194"/>
      <c r="D48" s="194"/>
      <c r="E48" s="194"/>
      <c r="F48" s="194"/>
      <c r="G48" s="194"/>
      <c r="H48" s="194"/>
      <c r="I48" s="195"/>
    </row>
    <row r="49" spans="9:9" x14ac:dyDescent="0.25">
      <c r="I49" s="195"/>
    </row>
    <row r="50" spans="9:9" x14ac:dyDescent="0.25">
      <c r="I50" s="195"/>
    </row>
    <row r="51" spans="9:9" x14ac:dyDescent="0.25">
      <c r="I51" s="195"/>
    </row>
    <row r="52" spans="9:9" x14ac:dyDescent="0.25">
      <c r="I52" s="195"/>
    </row>
    <row r="53" spans="9:9" x14ac:dyDescent="0.25">
      <c r="I53" s="195"/>
    </row>
    <row r="54" spans="9:9" x14ac:dyDescent="0.25">
      <c r="I54" s="195"/>
    </row>
    <row r="55" spans="9:9" x14ac:dyDescent="0.25">
      <c r="I55" s="195"/>
    </row>
    <row r="56" spans="9:9" x14ac:dyDescent="0.25">
      <c r="I56" s="196"/>
    </row>
  </sheetData>
  <mergeCells count="19">
    <mergeCell ref="K10:K11"/>
    <mergeCell ref="B41:K41"/>
    <mergeCell ref="A43:K43"/>
    <mergeCell ref="A44:H44"/>
    <mergeCell ref="F8:J8"/>
    <mergeCell ref="A10:A11"/>
    <mergeCell ref="B10:B11"/>
    <mergeCell ref="C10:E10"/>
    <mergeCell ref="F10:F11"/>
    <mergeCell ref="G10:G11"/>
    <mergeCell ref="H10:H11"/>
    <mergeCell ref="I10:I11"/>
    <mergeCell ref="J10:J11"/>
    <mergeCell ref="B7:D7"/>
    <mergeCell ref="A1:K1"/>
    <mergeCell ref="A2:J2"/>
    <mergeCell ref="B4:D4"/>
    <mergeCell ref="B5:D5"/>
    <mergeCell ref="B6:D6"/>
  </mergeCells>
  <hyperlinks>
    <hyperlink ref="N1" location="Исходный!R1C1" display="В Исходный Прайс"/>
  </hyperlinks>
  <pageMargins left="0.25" right="0.25" top="0.75" bottom="0.75" header="0.3" footer="0.3"/>
  <pageSetup scale="60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52"/>
  <sheetViews>
    <sheetView topLeftCell="A7" workbookViewId="0">
      <selection activeCell="N15" sqref="N15"/>
    </sheetView>
  </sheetViews>
  <sheetFormatPr defaultRowHeight="15" x14ac:dyDescent="0.25"/>
  <cols>
    <col min="1" max="1" width="3.140625" style="173" customWidth="1"/>
    <col min="2" max="2" width="27.42578125" style="173" customWidth="1"/>
    <col min="3" max="3" width="14.5703125" style="173" customWidth="1"/>
    <col min="4" max="4" width="12.28515625" style="173" customWidth="1"/>
    <col min="5" max="5" width="11.42578125" style="173" customWidth="1"/>
    <col min="6" max="6" width="7.140625" style="173" customWidth="1"/>
    <col min="7" max="7" width="10.140625" style="173" customWidth="1"/>
    <col min="8" max="8" width="10" style="173" customWidth="1"/>
    <col min="9" max="9" width="11.7109375" style="173" customWidth="1"/>
    <col min="10" max="10" width="16.85546875" style="173" customWidth="1"/>
    <col min="11" max="11" width="14.140625" style="173" customWidth="1"/>
    <col min="12" max="12" width="11.5703125" style="173" customWidth="1"/>
    <col min="13" max="13" width="9.140625" style="173"/>
    <col min="14" max="14" width="18.5703125" style="173" customWidth="1"/>
    <col min="15" max="16384" width="9.140625" style="173"/>
  </cols>
  <sheetData>
    <row r="1" spans="1:14" s="172" customFormat="1" ht="90" customHeight="1" x14ac:dyDescent="0.25">
      <c r="A1" s="287"/>
      <c r="B1" s="287"/>
      <c r="C1" s="287"/>
      <c r="D1" s="287"/>
      <c r="E1" s="287"/>
      <c r="F1" s="287"/>
      <c r="G1" s="287"/>
      <c r="H1" s="287"/>
      <c r="I1" s="287"/>
      <c r="J1" s="287"/>
      <c r="K1" s="287"/>
      <c r="N1" s="220" t="s">
        <v>1003</v>
      </c>
    </row>
    <row r="2" spans="1:14" s="185" customFormat="1" ht="25.5" customHeight="1" x14ac:dyDescent="0.25">
      <c r="A2" s="288" t="s">
        <v>859</v>
      </c>
      <c r="B2" s="288"/>
      <c r="C2" s="288"/>
      <c r="D2" s="288"/>
      <c r="E2" s="288"/>
      <c r="F2" s="288"/>
      <c r="G2" s="288"/>
      <c r="H2" s="288"/>
      <c r="I2" s="288"/>
      <c r="J2" s="288"/>
      <c r="K2" s="184"/>
    </row>
    <row r="3" spans="1:14" s="172" customFormat="1" ht="16.5" customHeight="1" x14ac:dyDescent="0.25">
      <c r="A3" s="186"/>
      <c r="B3" s="186"/>
      <c r="C3" s="186"/>
      <c r="D3" s="186"/>
      <c r="E3" s="186"/>
      <c r="F3" s="186"/>
      <c r="G3" s="186"/>
      <c r="H3" s="186"/>
      <c r="I3" s="186"/>
      <c r="J3" s="186"/>
      <c r="K3" s="186"/>
    </row>
    <row r="4" spans="1:14" s="172" customFormat="1" ht="15.75" customHeight="1" x14ac:dyDescent="0.25">
      <c r="A4" s="186"/>
      <c r="B4" s="286" t="s">
        <v>848</v>
      </c>
      <c r="C4" s="286"/>
      <c r="D4" s="286"/>
      <c r="E4" s="187">
        <v>1100</v>
      </c>
      <c r="F4" s="189"/>
      <c r="G4" s="188"/>
      <c r="H4" s="188"/>
      <c r="I4" s="188"/>
      <c r="J4" s="188"/>
      <c r="K4" s="189"/>
    </row>
    <row r="5" spans="1:14" s="172" customFormat="1" ht="15.75" customHeight="1" x14ac:dyDescent="0.25">
      <c r="A5" s="186"/>
      <c r="B5" s="286" t="s">
        <v>849</v>
      </c>
      <c r="C5" s="286"/>
      <c r="D5" s="286"/>
      <c r="E5" s="187">
        <v>1150</v>
      </c>
      <c r="F5" s="189"/>
      <c r="G5" s="188"/>
      <c r="H5" s="188"/>
      <c r="I5" s="188"/>
      <c r="J5" s="188"/>
      <c r="K5" s="189"/>
    </row>
    <row r="6" spans="1:14" s="172" customFormat="1" ht="15.75" customHeight="1" x14ac:dyDescent="0.25">
      <c r="A6" s="186"/>
      <c r="B6" s="289"/>
      <c r="C6" s="289"/>
      <c r="D6" s="289"/>
      <c r="E6" s="187"/>
      <c r="F6" s="189"/>
      <c r="G6" s="188"/>
      <c r="H6" s="190"/>
      <c r="I6" s="190"/>
      <c r="J6" s="190"/>
      <c r="K6" s="189"/>
    </row>
    <row r="7" spans="1:14" s="172" customFormat="1" ht="15.75" customHeight="1" x14ac:dyDescent="0.25">
      <c r="A7" s="186"/>
      <c r="B7" s="286" t="s">
        <v>850</v>
      </c>
      <c r="C7" s="286"/>
      <c r="D7" s="286"/>
      <c r="E7" s="187">
        <v>2200</v>
      </c>
      <c r="F7" s="189"/>
      <c r="G7" s="186"/>
      <c r="H7" s="188"/>
      <c r="I7" s="188"/>
      <c r="J7" s="188"/>
      <c r="K7" s="189"/>
    </row>
    <row r="8" spans="1:14" s="172" customFormat="1" ht="15.75" customHeight="1" x14ac:dyDescent="0.25">
      <c r="A8" s="186"/>
      <c r="B8" s="297"/>
      <c r="C8" s="297"/>
      <c r="D8" s="297"/>
      <c r="E8" s="189"/>
      <c r="F8" s="189"/>
      <c r="G8" s="186"/>
      <c r="H8" s="188"/>
      <c r="I8" s="188"/>
      <c r="J8" s="188"/>
      <c r="K8" s="189"/>
    </row>
    <row r="9" spans="1:14" s="172" customFormat="1" ht="15.75" customHeight="1" x14ac:dyDescent="0.25">
      <c r="A9" s="170"/>
      <c r="B9" s="170"/>
      <c r="C9" s="191"/>
      <c r="D9" s="191"/>
      <c r="E9" s="170"/>
      <c r="F9" s="292" t="s">
        <v>829</v>
      </c>
      <c r="G9" s="292"/>
      <c r="H9" s="292"/>
      <c r="I9" s="292"/>
      <c r="J9" s="292"/>
      <c r="K9" s="171">
        <v>2200</v>
      </c>
    </row>
    <row r="10" spans="1:14" ht="14.25" customHeight="1" x14ac:dyDescent="0.25">
      <c r="A10" s="172"/>
      <c r="B10" s="172"/>
      <c r="C10" s="192"/>
      <c r="D10" s="192"/>
      <c r="E10" s="172"/>
      <c r="F10" s="172"/>
      <c r="G10" s="172"/>
      <c r="H10" s="172"/>
      <c r="I10" s="172"/>
      <c r="J10" s="172"/>
      <c r="K10" s="172" t="s">
        <v>21</v>
      </c>
      <c r="L10" s="173">
        <f>Исходный!I10</f>
        <v>0</v>
      </c>
    </row>
    <row r="11" spans="1:14" ht="25.5" customHeight="1" x14ac:dyDescent="0.25">
      <c r="A11" s="282" t="s">
        <v>830</v>
      </c>
      <c r="B11" s="293" t="s">
        <v>3</v>
      </c>
      <c r="C11" s="282" t="s">
        <v>851</v>
      </c>
      <c r="D11" s="282"/>
      <c r="E11" s="282"/>
      <c r="F11" s="276" t="s">
        <v>852</v>
      </c>
      <c r="G11" s="276" t="s">
        <v>853</v>
      </c>
      <c r="H11" s="276" t="s">
        <v>854</v>
      </c>
      <c r="I11" s="276" t="s">
        <v>855</v>
      </c>
      <c r="J11" s="276" t="s">
        <v>856</v>
      </c>
      <c r="K11" s="295" t="s">
        <v>834</v>
      </c>
      <c r="L11" s="175" t="s">
        <v>325</v>
      </c>
    </row>
    <row r="12" spans="1:14" ht="30" customHeight="1" x14ac:dyDescent="0.25">
      <c r="A12" s="282"/>
      <c r="B12" s="294"/>
      <c r="C12" s="174" t="s">
        <v>857</v>
      </c>
      <c r="D12" s="174" t="s">
        <v>836</v>
      </c>
      <c r="E12" s="174" t="s">
        <v>837</v>
      </c>
      <c r="F12" s="277"/>
      <c r="G12" s="277"/>
      <c r="H12" s="277"/>
      <c r="I12" s="277"/>
      <c r="J12" s="277"/>
      <c r="K12" s="296"/>
      <c r="L12" s="175" t="s">
        <v>326</v>
      </c>
    </row>
    <row r="13" spans="1:14" ht="17.25" customHeight="1" x14ac:dyDescent="0.25">
      <c r="A13" s="175">
        <v>1</v>
      </c>
      <c r="B13" s="197" t="s">
        <v>860</v>
      </c>
      <c r="C13" s="176">
        <v>600</v>
      </c>
      <c r="D13" s="176">
        <v>1100</v>
      </c>
      <c r="E13" s="176">
        <v>400</v>
      </c>
      <c r="F13" s="176">
        <v>1</v>
      </c>
      <c r="G13" s="176">
        <f>((((D13*2+C13*2)/1000)*E13/1000)+(C13/1000*D13/1000))*[2]РЗО!$L$6+(((D13*2+C13*2)/1000)*E13/1000)+(C13/1000*D13/1000)</f>
        <v>2.222</v>
      </c>
      <c r="H13" s="176">
        <f>(((C13/1000*(E13+100)/1000*2)*2)*[2]РЗО!$M$6+((C13/1000*(E13+100)/1000*2)*2))</f>
        <v>1.3199999999999998</v>
      </c>
      <c r="I13" s="176">
        <f>(G13*$K$9)*2</f>
        <v>9776.7999999999993</v>
      </c>
      <c r="J13" s="177">
        <f>(H13*($K$9+200))*2</f>
        <v>6335.9999999999991</v>
      </c>
      <c r="K13" s="215">
        <f>(J13+I13)*F13</f>
        <v>16112.8</v>
      </c>
      <c r="L13" s="216">
        <f>K13-K13*L10/100</f>
        <v>16112.8</v>
      </c>
    </row>
    <row r="14" spans="1:14" ht="17.25" customHeight="1" x14ac:dyDescent="0.25">
      <c r="A14" s="175">
        <v>2</v>
      </c>
      <c r="B14" s="197" t="s">
        <v>860</v>
      </c>
      <c r="C14" s="176">
        <v>800</v>
      </c>
      <c r="D14" s="176">
        <v>1100</v>
      </c>
      <c r="E14" s="176">
        <v>400</v>
      </c>
      <c r="F14" s="176">
        <v>1</v>
      </c>
      <c r="G14" s="176">
        <f>((((D14*2+C14*2)/1000)*E14/1000)+(C14/1000*D14/1000))*[2]РЗО!$L$6+(((D14*2+C14*2)/1000)*E14/1000)+(C14/1000*D14/1000)</f>
        <v>2.64</v>
      </c>
      <c r="H14" s="176">
        <f>(((C14/1000*(E14+100)/1000*2)*2)*[2]РЗО!$M$6+((C14/1000*(E14+100)/1000*2)*2))</f>
        <v>1.7600000000000002</v>
      </c>
      <c r="I14" s="176">
        <f t="shared" ref="I14:I47" si="0">(G14*$K$9)*2</f>
        <v>11616</v>
      </c>
      <c r="J14" s="177">
        <f t="shared" ref="J14:J47" si="1">(H14*($K$9+200))*2</f>
        <v>8448.0000000000018</v>
      </c>
      <c r="K14" s="215">
        <f t="shared" ref="K14:K47" si="2">(J14+I14)*F14</f>
        <v>20064</v>
      </c>
      <c r="L14" s="216">
        <f>K14-K14*L10/100</f>
        <v>20064</v>
      </c>
    </row>
    <row r="15" spans="1:14" ht="17.25" customHeight="1" x14ac:dyDescent="0.25">
      <c r="A15" s="175">
        <v>3</v>
      </c>
      <c r="B15" s="197" t="s">
        <v>860</v>
      </c>
      <c r="C15" s="176">
        <v>1000</v>
      </c>
      <c r="D15" s="176">
        <v>1100</v>
      </c>
      <c r="E15" s="176">
        <v>400</v>
      </c>
      <c r="F15" s="176">
        <v>1</v>
      </c>
      <c r="G15" s="176">
        <f>((((D15*2+C15*2)/1000)*E15/1000)+(C15/1000*D15/1000))*[2]РЗО!$L$6+(((D15*2+C15*2)/1000)*E15/1000)+(C15/1000*D15/1000)</f>
        <v>3.0579999999999998</v>
      </c>
      <c r="H15" s="176">
        <f>(((C15/1000*(E15+100)/1000*2)*2)*[2]РЗО!$M$6+((C15/1000*(E15+100)/1000*2)*2))</f>
        <v>2.2000000000000002</v>
      </c>
      <c r="I15" s="176">
        <f t="shared" si="0"/>
        <v>13455.199999999999</v>
      </c>
      <c r="J15" s="177">
        <f t="shared" si="1"/>
        <v>10560</v>
      </c>
      <c r="K15" s="215">
        <f t="shared" si="2"/>
        <v>24015.199999999997</v>
      </c>
      <c r="L15" s="216">
        <f>K15-K15*L10/100</f>
        <v>24015.199999999997</v>
      </c>
    </row>
    <row r="16" spans="1:14" ht="17.25" customHeight="1" x14ac:dyDescent="0.25">
      <c r="A16" s="175">
        <v>4</v>
      </c>
      <c r="B16" s="197" t="s">
        <v>860</v>
      </c>
      <c r="C16" s="176">
        <v>1200</v>
      </c>
      <c r="D16" s="176">
        <v>1100</v>
      </c>
      <c r="E16" s="176">
        <v>400</v>
      </c>
      <c r="F16" s="176">
        <v>1</v>
      </c>
      <c r="G16" s="176">
        <f>((((D16*2+C16*2)/1000)*E16/1000)+(C16/1000*D16/1000))*[2]РЗО!$L$6+(((D16*2+C16*2)/1000)*E16/1000)+(C16/1000*D16/1000)</f>
        <v>3.476</v>
      </c>
      <c r="H16" s="176">
        <f>(((C16/1000*(E16+100)/1000*2)*2)*[2]РЗО!$M$6+((C16/1000*(E16+100)/1000*2)*2))</f>
        <v>2.6399999999999997</v>
      </c>
      <c r="I16" s="176">
        <f t="shared" si="0"/>
        <v>15294.4</v>
      </c>
      <c r="J16" s="177">
        <f t="shared" si="1"/>
        <v>12671.999999999998</v>
      </c>
      <c r="K16" s="215">
        <f t="shared" si="2"/>
        <v>27966.399999999998</v>
      </c>
      <c r="L16" s="216">
        <f>K16-K16*L10/100</f>
        <v>27966.399999999998</v>
      </c>
    </row>
    <row r="17" spans="1:12" ht="17.25" customHeight="1" x14ac:dyDescent="0.25">
      <c r="A17" s="175">
        <v>5</v>
      </c>
      <c r="B17" s="197" t="s">
        <v>860</v>
      </c>
      <c r="C17" s="176">
        <v>1600</v>
      </c>
      <c r="D17" s="176">
        <v>1100</v>
      </c>
      <c r="E17" s="176">
        <v>500</v>
      </c>
      <c r="F17" s="176">
        <v>1</v>
      </c>
      <c r="G17" s="176">
        <f>((((D17*2+C17*2)/1000)*E17/1000)+(C17/1000*D17/1000))*[2]РЗО!$L$6+(((D17*2+C17*2)/1000)*E17/1000)+(C17/1000*D17/1000)</f>
        <v>4.9060000000000006</v>
      </c>
      <c r="H17" s="176">
        <f>(((C17/1000*(E17+100)/1000*2)*2)*[2]РЗО!$M$6+((C17/1000*(E17+100)/1000*2)*2))</f>
        <v>4.2240000000000002</v>
      </c>
      <c r="I17" s="176">
        <f t="shared" si="0"/>
        <v>21586.400000000001</v>
      </c>
      <c r="J17" s="177">
        <f t="shared" si="1"/>
        <v>20275.2</v>
      </c>
      <c r="K17" s="215">
        <f t="shared" si="2"/>
        <v>41861.600000000006</v>
      </c>
      <c r="L17" s="216">
        <f>K17-K17*L10/100</f>
        <v>41861.600000000006</v>
      </c>
    </row>
    <row r="18" spans="1:12" ht="17.25" customHeight="1" x14ac:dyDescent="0.25">
      <c r="A18" s="175">
        <v>6</v>
      </c>
      <c r="B18" s="197" t="s">
        <v>860</v>
      </c>
      <c r="C18" s="176">
        <v>1800</v>
      </c>
      <c r="D18" s="176">
        <v>1100</v>
      </c>
      <c r="E18" s="176">
        <v>400</v>
      </c>
      <c r="F18" s="176">
        <v>1</v>
      </c>
      <c r="G18" s="176">
        <f>((((D18*2+C18*2)/1000)*E18/1000)+(C18/1000*D18/1000))*[2]РЗО!$L$6+(((D18*2+C18*2)/1000)*E18/1000)+(C18/1000*D18/1000)</f>
        <v>4.7300000000000004</v>
      </c>
      <c r="H18" s="176">
        <f>(((C18/1000*(E18+100)/1000*2)*2)*[2]РЗО!$M$6+((C18/1000*(E18+100)/1000*2)*2))</f>
        <v>3.96</v>
      </c>
      <c r="I18" s="176">
        <f t="shared" si="0"/>
        <v>20812.000000000004</v>
      </c>
      <c r="J18" s="177">
        <f t="shared" si="1"/>
        <v>19008</v>
      </c>
      <c r="K18" s="215">
        <f t="shared" si="2"/>
        <v>39820</v>
      </c>
      <c r="L18" s="216">
        <f>K18-K18*L10/100</f>
        <v>39820</v>
      </c>
    </row>
    <row r="19" spans="1:12" ht="17.25" customHeight="1" x14ac:dyDescent="0.25">
      <c r="A19" s="175">
        <v>7</v>
      </c>
      <c r="B19" s="197" t="s">
        <v>860</v>
      </c>
      <c r="C19" s="176">
        <v>2000</v>
      </c>
      <c r="D19" s="176">
        <v>1100</v>
      </c>
      <c r="E19" s="176">
        <v>400</v>
      </c>
      <c r="F19" s="176">
        <v>1</v>
      </c>
      <c r="G19" s="176">
        <f>((((D19*2+C19*2)/1000)*E19/1000)+(C19/1000*D19/1000))*[2]РЗО!$L$6+(((D19*2+C19*2)/1000)*E19/1000)+(C19/1000*D19/1000)</f>
        <v>5.1479999999999997</v>
      </c>
      <c r="H19" s="176">
        <f>(((C19/1000*(E19+100)/1000*2)*2)*[2]РЗО!$M$6+((C19/1000*(E19+100)/1000*2)*2))</f>
        <v>4.4000000000000004</v>
      </c>
      <c r="I19" s="176">
        <f t="shared" si="0"/>
        <v>22651.199999999997</v>
      </c>
      <c r="J19" s="177">
        <f t="shared" si="1"/>
        <v>21120</v>
      </c>
      <c r="K19" s="215">
        <f t="shared" si="2"/>
        <v>43771.199999999997</v>
      </c>
      <c r="L19" s="216">
        <f>K19-K19*L10/100</f>
        <v>43771.199999999997</v>
      </c>
    </row>
    <row r="20" spans="1:12" ht="16.5" customHeight="1" x14ac:dyDescent="0.25">
      <c r="A20" s="175">
        <v>8</v>
      </c>
      <c r="B20" s="197" t="s">
        <v>860</v>
      </c>
      <c r="C20" s="176">
        <v>600</v>
      </c>
      <c r="D20" s="176">
        <v>1300</v>
      </c>
      <c r="E20" s="176">
        <v>500</v>
      </c>
      <c r="F20" s="176">
        <v>1</v>
      </c>
      <c r="G20" s="176">
        <f>((((D20*2+C20*2)/1000)*E20/1000)+(C20/1000*D20/1000))*[2]РЗО!$L$6+(((D20*2+C20*2)/1000)*E20/1000)+(C20/1000*D20/1000)</f>
        <v>2.9479999999999995</v>
      </c>
      <c r="H20" s="176">
        <f>(((C20/1000*(E20+100)/1000*2)*2)*[2]РЗО!$M$6+((C20/1000*(E20+100)/1000*2)*2))</f>
        <v>1.5839999999999999</v>
      </c>
      <c r="I20" s="176">
        <f t="shared" si="0"/>
        <v>12971.199999999997</v>
      </c>
      <c r="J20" s="177">
        <f t="shared" si="1"/>
        <v>7603.1999999999989</v>
      </c>
      <c r="K20" s="215">
        <f t="shared" si="2"/>
        <v>20574.399999999994</v>
      </c>
      <c r="L20" s="216">
        <f>K20-K20*L10/100</f>
        <v>20574.399999999994</v>
      </c>
    </row>
    <row r="21" spans="1:12" ht="18" customHeight="1" x14ac:dyDescent="0.25">
      <c r="A21" s="175">
        <v>9</v>
      </c>
      <c r="B21" s="197" t="s">
        <v>860</v>
      </c>
      <c r="C21" s="176">
        <v>800</v>
      </c>
      <c r="D21" s="176">
        <v>1300</v>
      </c>
      <c r="E21" s="176">
        <v>500</v>
      </c>
      <c r="F21" s="176">
        <v>1</v>
      </c>
      <c r="G21" s="176">
        <f>((((D21*2+C21*2)/1000)*E21/1000)+(C21/1000*D21/1000))*[2]РЗО!$L$6+(((D21*2+C21*2)/1000)*E21/1000)+(C21/1000*D21/1000)</f>
        <v>3.4540000000000002</v>
      </c>
      <c r="H21" s="176">
        <f>(((C21/1000*(E21+100)/1000*2)*2)*[2]РЗО!$M$6+((C21/1000*(E21+100)/1000*2)*2))</f>
        <v>2.1120000000000001</v>
      </c>
      <c r="I21" s="176">
        <f t="shared" si="0"/>
        <v>15197.6</v>
      </c>
      <c r="J21" s="177">
        <f t="shared" si="1"/>
        <v>10137.6</v>
      </c>
      <c r="K21" s="215">
        <f t="shared" si="2"/>
        <v>25335.200000000001</v>
      </c>
      <c r="L21" s="216">
        <f>K21-K21*L10/100</f>
        <v>25335.200000000001</v>
      </c>
    </row>
    <row r="22" spans="1:12" ht="17.25" customHeight="1" x14ac:dyDescent="0.25">
      <c r="A22" s="175">
        <v>10</v>
      </c>
      <c r="B22" s="197" t="s">
        <v>860</v>
      </c>
      <c r="C22" s="176">
        <v>1000</v>
      </c>
      <c r="D22" s="176">
        <v>1300</v>
      </c>
      <c r="E22" s="176">
        <v>500</v>
      </c>
      <c r="F22" s="176">
        <v>1</v>
      </c>
      <c r="G22" s="176">
        <f>((((D22*2+C22*2)/1000)*E22/1000)+(C22/1000*D22/1000))*[2]РЗО!$L$6+(((D22*2+C22*2)/1000)*E22/1000)+(C22/1000*D22/1000)</f>
        <v>3.96</v>
      </c>
      <c r="H22" s="176">
        <f>(((C22/1000*(E22+100)/1000*2)*2)*[2]РЗО!$M$6+((C22/1000*(E22+100)/1000*2)*2))</f>
        <v>2.6399999999999997</v>
      </c>
      <c r="I22" s="176">
        <f t="shared" si="0"/>
        <v>17424</v>
      </c>
      <c r="J22" s="177">
        <f t="shared" si="1"/>
        <v>12671.999999999998</v>
      </c>
      <c r="K22" s="215">
        <f t="shared" si="2"/>
        <v>30096</v>
      </c>
      <c r="L22" s="216">
        <f>K22-K22*L10/100</f>
        <v>30096</v>
      </c>
    </row>
    <row r="23" spans="1:12" ht="17.25" customHeight="1" x14ac:dyDescent="0.25">
      <c r="A23" s="175">
        <v>11</v>
      </c>
      <c r="B23" s="197" t="s">
        <v>860</v>
      </c>
      <c r="C23" s="176">
        <v>1200</v>
      </c>
      <c r="D23" s="176">
        <v>1300</v>
      </c>
      <c r="E23" s="176">
        <v>500</v>
      </c>
      <c r="F23" s="176">
        <v>1</v>
      </c>
      <c r="G23" s="176">
        <f>((((D23*2+C23*2)/1000)*E23/1000)+(C23/1000*D23/1000))*[2]РЗО!$L$6+(((D23*2+C23*2)/1000)*E23/1000)+(C23/1000*D23/1000)</f>
        <v>4.4660000000000002</v>
      </c>
      <c r="H23" s="176">
        <f>(((C23/1000*(E23+100)/1000*2)*2)*[2]РЗО!$M$6+((C23/1000*(E23+100)/1000*2)*2))</f>
        <v>3.1679999999999997</v>
      </c>
      <c r="I23" s="176">
        <f t="shared" si="0"/>
        <v>19650.400000000001</v>
      </c>
      <c r="J23" s="177">
        <f t="shared" si="1"/>
        <v>15206.399999999998</v>
      </c>
      <c r="K23" s="215">
        <f t="shared" si="2"/>
        <v>34856.800000000003</v>
      </c>
      <c r="L23" s="216">
        <f>K23-K23*L10/100</f>
        <v>34856.800000000003</v>
      </c>
    </row>
    <row r="24" spans="1:12" ht="17.25" customHeight="1" x14ac:dyDescent="0.25">
      <c r="A24" s="175">
        <v>12</v>
      </c>
      <c r="B24" s="197" t="s">
        <v>860</v>
      </c>
      <c r="C24" s="176">
        <v>1600</v>
      </c>
      <c r="D24" s="176">
        <v>1300</v>
      </c>
      <c r="E24" s="176">
        <v>500</v>
      </c>
      <c r="F24" s="176">
        <v>1</v>
      </c>
      <c r="G24" s="176">
        <f>((((D24*2+C24*2)/1000)*E24/1000)+(C24/1000*D24/1000))*[2]РЗО!$L$6+(((D24*2+C24*2)/1000)*E24/1000)+(C24/1000*D24/1000)</f>
        <v>5.4779999999999998</v>
      </c>
      <c r="H24" s="176">
        <f>(((C24/1000*(E24+100)/1000*2)*2)*[2]РЗО!$M$6+((C24/1000*(E24+100)/1000*2)*2))</f>
        <v>4.2240000000000002</v>
      </c>
      <c r="I24" s="176">
        <f t="shared" si="0"/>
        <v>24103.200000000001</v>
      </c>
      <c r="J24" s="177">
        <f t="shared" si="1"/>
        <v>20275.2</v>
      </c>
      <c r="K24" s="215">
        <f t="shared" si="2"/>
        <v>44378.400000000001</v>
      </c>
      <c r="L24" s="216">
        <f>K24-K24*L10/100</f>
        <v>44378.400000000001</v>
      </c>
    </row>
    <row r="25" spans="1:12" ht="17.25" customHeight="1" x14ac:dyDescent="0.25">
      <c r="A25" s="175">
        <v>13</v>
      </c>
      <c r="B25" s="197" t="s">
        <v>860</v>
      </c>
      <c r="C25" s="176">
        <v>1800</v>
      </c>
      <c r="D25" s="176">
        <v>1300</v>
      </c>
      <c r="E25" s="176">
        <v>500</v>
      </c>
      <c r="F25" s="176">
        <v>1</v>
      </c>
      <c r="G25" s="176">
        <f>((((D25*2+C25*2)/1000)*E25/1000)+(C25/1000*D25/1000))*[2]РЗО!$L$6+(((D25*2+C25*2)/1000)*E25/1000)+(C25/1000*D25/1000)</f>
        <v>5.984</v>
      </c>
      <c r="H25" s="176">
        <f>(((C25/1000*(E25+100)/1000*2)*2)*[2]РЗО!$M$6+((C25/1000*(E25+100)/1000*2)*2))</f>
        <v>4.7520000000000007</v>
      </c>
      <c r="I25" s="176">
        <f t="shared" si="0"/>
        <v>26329.599999999999</v>
      </c>
      <c r="J25" s="177">
        <f t="shared" si="1"/>
        <v>22809.600000000002</v>
      </c>
      <c r="K25" s="215">
        <f t="shared" si="2"/>
        <v>49139.199999999997</v>
      </c>
      <c r="L25" s="216">
        <f>K25-K25*L10/100</f>
        <v>49139.199999999997</v>
      </c>
    </row>
    <row r="26" spans="1:12" ht="17.25" customHeight="1" x14ac:dyDescent="0.25">
      <c r="A26" s="175">
        <v>14</v>
      </c>
      <c r="B26" s="197" t="s">
        <v>860</v>
      </c>
      <c r="C26" s="176">
        <v>2000</v>
      </c>
      <c r="D26" s="176">
        <v>1300</v>
      </c>
      <c r="E26" s="176">
        <v>500</v>
      </c>
      <c r="F26" s="176">
        <v>1</v>
      </c>
      <c r="G26" s="176">
        <f>((((D26*2+C26*2)/1000)*E26/1000)+(C26/1000*D26/1000))*[2]РЗО!$L$6+(((D26*2+C26*2)/1000)*E26/1000)+(C26/1000*D26/1000)</f>
        <v>6.49</v>
      </c>
      <c r="H26" s="176">
        <f>(((C26/1000*(E26+100)/1000*2)*2)*[2]РЗО!$M$6+((C26/1000*(E26+100)/1000*2)*2))</f>
        <v>5.2799999999999994</v>
      </c>
      <c r="I26" s="176">
        <f t="shared" si="0"/>
        <v>28556</v>
      </c>
      <c r="J26" s="177">
        <f t="shared" si="1"/>
        <v>25343.999999999996</v>
      </c>
      <c r="K26" s="215">
        <f t="shared" si="2"/>
        <v>53900</v>
      </c>
      <c r="L26" s="216">
        <f>K26-K26*L10/100</f>
        <v>53900</v>
      </c>
    </row>
    <row r="27" spans="1:12" ht="17.25" customHeight="1" x14ac:dyDescent="0.25">
      <c r="A27" s="175">
        <v>15</v>
      </c>
      <c r="B27" s="197" t="s">
        <v>860</v>
      </c>
      <c r="C27" s="176">
        <v>600</v>
      </c>
      <c r="D27" s="176">
        <v>1600</v>
      </c>
      <c r="E27" s="176">
        <v>500</v>
      </c>
      <c r="F27" s="176">
        <v>1</v>
      </c>
      <c r="G27" s="176">
        <f>((((D27*2+C27*2)/1000)*E27/1000)+(C27/1000*D27/1000))*[2]РЗО!$L$6+(((D27*2+C27*2)/1000)*E27/1000)+(C27/1000*D27/1000)</f>
        <v>3.476</v>
      </c>
      <c r="H27" s="176">
        <f>(((C27/1000*(E27+100)/1000*2)*2)*[2]РЗО!$M$6+((C27/1000*(E27+100)/1000*2)*2))</f>
        <v>1.5839999999999999</v>
      </c>
      <c r="I27" s="176">
        <f t="shared" si="0"/>
        <v>15294.4</v>
      </c>
      <c r="J27" s="177">
        <f t="shared" si="1"/>
        <v>7603.1999999999989</v>
      </c>
      <c r="K27" s="215">
        <f t="shared" si="2"/>
        <v>22897.599999999999</v>
      </c>
      <c r="L27" s="216">
        <f>K27-K27*L10/100</f>
        <v>22897.599999999999</v>
      </c>
    </row>
    <row r="28" spans="1:12" ht="17.25" customHeight="1" x14ac:dyDescent="0.25">
      <c r="A28" s="175">
        <v>16</v>
      </c>
      <c r="B28" s="197" t="s">
        <v>860</v>
      </c>
      <c r="C28" s="176">
        <v>800</v>
      </c>
      <c r="D28" s="176">
        <v>1600</v>
      </c>
      <c r="E28" s="176">
        <v>500</v>
      </c>
      <c r="F28" s="176">
        <v>1</v>
      </c>
      <c r="G28" s="176">
        <f>((((D28*2+C28*2)/1000)*E28/1000)+(C28/1000*D28/1000))*[2]РЗО!$L$6+(((D28*2+C28*2)/1000)*E28/1000)+(C28/1000*D28/1000)</f>
        <v>4.048</v>
      </c>
      <c r="H28" s="176">
        <f>(((C28/1000*(E28+100)/1000*2)*2)*[2]РЗО!$M$6+((C28/1000*(E28+100)/1000*2)*2))</f>
        <v>2.1120000000000001</v>
      </c>
      <c r="I28" s="176">
        <f t="shared" si="0"/>
        <v>17811.2</v>
      </c>
      <c r="J28" s="177">
        <f t="shared" si="1"/>
        <v>10137.6</v>
      </c>
      <c r="K28" s="215">
        <f t="shared" si="2"/>
        <v>27948.800000000003</v>
      </c>
      <c r="L28" s="216">
        <f>K28-K28*L10/100</f>
        <v>27948.800000000003</v>
      </c>
    </row>
    <row r="29" spans="1:12" ht="17.25" customHeight="1" x14ac:dyDescent="0.25">
      <c r="A29" s="175">
        <v>17</v>
      </c>
      <c r="B29" s="197" t="s">
        <v>860</v>
      </c>
      <c r="C29" s="176">
        <v>1000</v>
      </c>
      <c r="D29" s="176">
        <v>1600</v>
      </c>
      <c r="E29" s="176">
        <v>500</v>
      </c>
      <c r="F29" s="176">
        <v>1</v>
      </c>
      <c r="G29" s="176">
        <f>((((D29*2+C29*2)/1000)*E29/1000)+(C29/1000*D29/1000))*[2]РЗО!$L$6+(((D29*2+C29*2)/1000)*E29/1000)+(C29/1000*D29/1000)</f>
        <v>4.62</v>
      </c>
      <c r="H29" s="176">
        <f>(((C29/1000*(E29+100)/1000*2)*2)*[2]РЗО!$M$6+((C29/1000*(E29+100)/1000*2)*2))</f>
        <v>2.6399999999999997</v>
      </c>
      <c r="I29" s="176">
        <f t="shared" si="0"/>
        <v>20328</v>
      </c>
      <c r="J29" s="177">
        <f t="shared" si="1"/>
        <v>12671.999999999998</v>
      </c>
      <c r="K29" s="215">
        <f t="shared" si="2"/>
        <v>33000</v>
      </c>
      <c r="L29" s="216">
        <f>K29-K29*L10/100</f>
        <v>33000</v>
      </c>
    </row>
    <row r="30" spans="1:12" ht="17.25" customHeight="1" x14ac:dyDescent="0.25">
      <c r="A30" s="175">
        <v>18</v>
      </c>
      <c r="B30" s="197" t="s">
        <v>860</v>
      </c>
      <c r="C30" s="176">
        <v>1200</v>
      </c>
      <c r="D30" s="176">
        <v>1600</v>
      </c>
      <c r="E30" s="176">
        <v>500</v>
      </c>
      <c r="F30" s="176">
        <v>1</v>
      </c>
      <c r="G30" s="176">
        <f>((((D30*2+C30*2)/1000)*E30/1000)+(C30/1000*D30/1000))*[2]РЗО!$L$6+(((D30*2+C30*2)/1000)*E30/1000)+(C30/1000*D30/1000)</f>
        <v>5.1920000000000002</v>
      </c>
      <c r="H30" s="176">
        <f>(((C30/1000*(E30+100)/1000*2)*2)*[2]РЗО!$M$6+((C30/1000*(E30+100)/1000*2)*2))</f>
        <v>3.1679999999999997</v>
      </c>
      <c r="I30" s="176">
        <f t="shared" si="0"/>
        <v>22844.799999999999</v>
      </c>
      <c r="J30" s="177">
        <f t="shared" si="1"/>
        <v>15206.399999999998</v>
      </c>
      <c r="K30" s="215">
        <f t="shared" si="2"/>
        <v>38051.199999999997</v>
      </c>
      <c r="L30" s="216">
        <f>K30-K30*L10/100</f>
        <v>38051.199999999997</v>
      </c>
    </row>
    <row r="31" spans="1:12" ht="17.25" customHeight="1" x14ac:dyDescent="0.25">
      <c r="A31" s="175">
        <v>19</v>
      </c>
      <c r="B31" s="197" t="s">
        <v>860</v>
      </c>
      <c r="C31" s="176">
        <v>1600</v>
      </c>
      <c r="D31" s="176">
        <v>1600</v>
      </c>
      <c r="E31" s="176">
        <v>500</v>
      </c>
      <c r="F31" s="176">
        <v>1</v>
      </c>
      <c r="G31" s="176">
        <f>((((D31*2+C31*2)/1000)*E31/1000)+(C31/1000*D31/1000))*[2]РЗО!$L$6+(((D31*2+C31*2)/1000)*E31/1000)+(C31/1000*D31/1000)</f>
        <v>6.3360000000000003</v>
      </c>
      <c r="H31" s="176">
        <f>(((C31/1000*(E31+100)/1000*2)*2)*[2]РЗО!$M$6+((C31/1000*(E31+100)/1000*2)*2))</f>
        <v>4.2240000000000002</v>
      </c>
      <c r="I31" s="176">
        <f t="shared" si="0"/>
        <v>27878.400000000001</v>
      </c>
      <c r="J31" s="177">
        <f t="shared" si="1"/>
        <v>20275.2</v>
      </c>
      <c r="K31" s="215">
        <f t="shared" si="2"/>
        <v>48153.600000000006</v>
      </c>
      <c r="L31" s="216">
        <f>K31-K31*L10/100</f>
        <v>48153.600000000006</v>
      </c>
    </row>
    <row r="32" spans="1:12" ht="17.25" customHeight="1" x14ac:dyDescent="0.25">
      <c r="A32" s="175">
        <v>20</v>
      </c>
      <c r="B32" s="197" t="s">
        <v>860</v>
      </c>
      <c r="C32" s="176">
        <v>1800</v>
      </c>
      <c r="D32" s="176">
        <v>1600</v>
      </c>
      <c r="E32" s="176">
        <v>500</v>
      </c>
      <c r="F32" s="176">
        <v>1</v>
      </c>
      <c r="G32" s="176">
        <f>((((D32*2+C32*2)/1000)*E32/1000)+(C32/1000*D32/1000))*[2]РЗО!$L$6+(((D32*2+C32*2)/1000)*E32/1000)+(C32/1000*D32/1000)</f>
        <v>6.9079999999999995</v>
      </c>
      <c r="H32" s="176">
        <f>(((C32/1000*(E32+100)/1000*2)*2)*[2]РЗО!$M$6+((C32/1000*(E32+100)/1000*2)*2))</f>
        <v>4.7520000000000007</v>
      </c>
      <c r="I32" s="176">
        <f t="shared" si="0"/>
        <v>30395.199999999997</v>
      </c>
      <c r="J32" s="177">
        <f t="shared" si="1"/>
        <v>22809.600000000002</v>
      </c>
      <c r="K32" s="215">
        <f t="shared" si="2"/>
        <v>53204.800000000003</v>
      </c>
      <c r="L32" s="216">
        <f>K32-K32*L10/100</f>
        <v>53204.800000000003</v>
      </c>
    </row>
    <row r="33" spans="1:12" ht="17.25" customHeight="1" x14ac:dyDescent="0.25">
      <c r="A33" s="175">
        <v>21</v>
      </c>
      <c r="B33" s="197" t="s">
        <v>860</v>
      </c>
      <c r="C33" s="176">
        <v>2000</v>
      </c>
      <c r="D33" s="176">
        <v>1600</v>
      </c>
      <c r="E33" s="176">
        <v>500</v>
      </c>
      <c r="F33" s="176">
        <v>1</v>
      </c>
      <c r="G33" s="176">
        <f>((((D33*2+C33*2)/1000)*E33/1000)+(C33/1000*D33/1000))*[2]РЗО!$L$6+(((D33*2+C33*2)/1000)*E33/1000)+(C33/1000*D33/1000)</f>
        <v>7.48</v>
      </c>
      <c r="H33" s="176">
        <f>(((C33/1000*(E33+100)/1000*2)*2)*[2]РЗО!$M$6+((C33/1000*(E33+100)/1000*2)*2))</f>
        <v>5.2799999999999994</v>
      </c>
      <c r="I33" s="176">
        <f t="shared" si="0"/>
        <v>32912</v>
      </c>
      <c r="J33" s="177">
        <f t="shared" si="1"/>
        <v>25343.999999999996</v>
      </c>
      <c r="K33" s="215">
        <f t="shared" si="2"/>
        <v>58256</v>
      </c>
      <c r="L33" s="216">
        <f>K33-K33*L10/100</f>
        <v>58256</v>
      </c>
    </row>
    <row r="34" spans="1:12" ht="17.25" customHeight="1" x14ac:dyDescent="0.25">
      <c r="A34" s="175">
        <v>22</v>
      </c>
      <c r="B34" s="197" t="s">
        <v>860</v>
      </c>
      <c r="C34" s="176">
        <v>600</v>
      </c>
      <c r="D34" s="176">
        <v>1800</v>
      </c>
      <c r="E34" s="176">
        <v>500</v>
      </c>
      <c r="F34" s="176">
        <v>1</v>
      </c>
      <c r="G34" s="176">
        <f>((((D34*2+C34*2)/1000)*E34/1000)+(C34/1000*D34/1000))*[2]РЗО!$L$6+(((D34*2+C34*2)/1000)*E34/1000)+(C34/1000*D34/1000)</f>
        <v>3.8279999999999998</v>
      </c>
      <c r="H34" s="176">
        <f>(((C34/1000*(E34+100)/1000*2)*2)*[2]РЗО!$M$6+((C34/1000*(E34+100)/1000*2)*2))</f>
        <v>1.5839999999999999</v>
      </c>
      <c r="I34" s="176">
        <f t="shared" si="0"/>
        <v>16843.2</v>
      </c>
      <c r="J34" s="177">
        <f t="shared" si="1"/>
        <v>7603.1999999999989</v>
      </c>
      <c r="K34" s="215">
        <f t="shared" si="2"/>
        <v>24446.400000000001</v>
      </c>
      <c r="L34" s="216">
        <f>K34-K34*L10/100</f>
        <v>24446.400000000001</v>
      </c>
    </row>
    <row r="35" spans="1:12" ht="17.25" customHeight="1" x14ac:dyDescent="0.25">
      <c r="A35" s="175">
        <v>23</v>
      </c>
      <c r="B35" s="197" t="s">
        <v>860</v>
      </c>
      <c r="C35" s="176">
        <v>800</v>
      </c>
      <c r="D35" s="176">
        <v>1800</v>
      </c>
      <c r="E35" s="176">
        <v>500</v>
      </c>
      <c r="F35" s="176">
        <v>1</v>
      </c>
      <c r="G35" s="176">
        <f>((((D35*2+C35*2)/1000)*E35/1000)+(C35/1000*D35/1000))*[2]РЗО!$L$6+(((D35*2+C35*2)/1000)*E35/1000)+(C35/1000*D35/1000)</f>
        <v>4.444</v>
      </c>
      <c r="H35" s="176">
        <f>(((C35/1000*(E35+100)/1000*2)*2)*[2]РЗО!$M$6+((C35/1000*(E35+100)/1000*2)*2))</f>
        <v>2.1120000000000001</v>
      </c>
      <c r="I35" s="176">
        <f t="shared" si="0"/>
        <v>19553.599999999999</v>
      </c>
      <c r="J35" s="177">
        <f t="shared" si="1"/>
        <v>10137.6</v>
      </c>
      <c r="K35" s="215">
        <f t="shared" si="2"/>
        <v>29691.199999999997</v>
      </c>
      <c r="L35" s="216">
        <f>K35-K35*L10/100</f>
        <v>29691.199999999997</v>
      </c>
    </row>
    <row r="36" spans="1:12" ht="17.25" customHeight="1" x14ac:dyDescent="0.25">
      <c r="A36" s="175">
        <v>24</v>
      </c>
      <c r="B36" s="197" t="s">
        <v>860</v>
      </c>
      <c r="C36" s="176">
        <v>1000</v>
      </c>
      <c r="D36" s="176">
        <v>1800</v>
      </c>
      <c r="E36" s="176">
        <v>500</v>
      </c>
      <c r="F36" s="176">
        <v>1</v>
      </c>
      <c r="G36" s="176">
        <f>((((D36*2+C36*2)/1000)*E36/1000)+(C36/1000*D36/1000))*[2]РЗО!$L$6+(((D36*2+C36*2)/1000)*E36/1000)+(C36/1000*D36/1000)</f>
        <v>5.0599999999999996</v>
      </c>
      <c r="H36" s="176">
        <f>(((C36/1000*(E36+100)/1000*2)*2)*[2]РЗО!$M$6+((C36/1000*(E36+100)/1000*2)*2))</f>
        <v>2.6399999999999997</v>
      </c>
      <c r="I36" s="176">
        <f t="shared" si="0"/>
        <v>22264</v>
      </c>
      <c r="J36" s="177">
        <f t="shared" si="1"/>
        <v>12671.999999999998</v>
      </c>
      <c r="K36" s="215">
        <f t="shared" si="2"/>
        <v>34936</v>
      </c>
      <c r="L36" s="216">
        <f>K36-K36*L10/100</f>
        <v>34936</v>
      </c>
    </row>
    <row r="37" spans="1:12" ht="17.25" customHeight="1" x14ac:dyDescent="0.25">
      <c r="A37" s="175">
        <v>25</v>
      </c>
      <c r="B37" s="197" t="s">
        <v>860</v>
      </c>
      <c r="C37" s="176">
        <v>1200</v>
      </c>
      <c r="D37" s="176">
        <v>1800</v>
      </c>
      <c r="E37" s="176">
        <v>500</v>
      </c>
      <c r="F37" s="176">
        <v>1</v>
      </c>
      <c r="G37" s="176">
        <f>((((D37*2+C37*2)/1000)*E37/1000)+(C37/1000*D37/1000))*[2]РЗО!$L$6+(((D37*2+C37*2)/1000)*E37/1000)+(C37/1000*D37/1000)</f>
        <v>5.6760000000000002</v>
      </c>
      <c r="H37" s="176">
        <f>(((C37/1000*(E37+100)/1000*2)*2)*[2]РЗО!$M$6+((C37/1000*(E37+100)/1000*2)*2))</f>
        <v>3.1679999999999997</v>
      </c>
      <c r="I37" s="176">
        <f t="shared" si="0"/>
        <v>24974.400000000001</v>
      </c>
      <c r="J37" s="177">
        <f t="shared" si="1"/>
        <v>15206.399999999998</v>
      </c>
      <c r="K37" s="215">
        <f t="shared" si="2"/>
        <v>40180.800000000003</v>
      </c>
      <c r="L37" s="216">
        <f>K37-K37*L10/100</f>
        <v>40180.800000000003</v>
      </c>
    </row>
    <row r="38" spans="1:12" ht="17.25" customHeight="1" x14ac:dyDescent="0.25">
      <c r="A38" s="175">
        <v>26</v>
      </c>
      <c r="B38" s="197" t="s">
        <v>860</v>
      </c>
      <c r="C38" s="176">
        <v>1600</v>
      </c>
      <c r="D38" s="176">
        <v>1800</v>
      </c>
      <c r="E38" s="176">
        <v>500</v>
      </c>
      <c r="F38" s="176">
        <v>1</v>
      </c>
      <c r="G38" s="176">
        <f>((((D38*2+C38*2)/1000)*E38/1000)+(C38/1000*D38/1000))*[2]РЗО!$L$6+(((D38*2+C38*2)/1000)*E38/1000)+(C38/1000*D38/1000)</f>
        <v>6.9079999999999995</v>
      </c>
      <c r="H38" s="176">
        <f>(((C38/1000*(E38+100)/1000*2)*2)*[2]РЗО!$M$6+((C38/1000*(E38+100)/1000*2)*2))</f>
        <v>4.2240000000000002</v>
      </c>
      <c r="I38" s="176">
        <f t="shared" si="0"/>
        <v>30395.199999999997</v>
      </c>
      <c r="J38" s="177">
        <f t="shared" si="1"/>
        <v>20275.2</v>
      </c>
      <c r="K38" s="215">
        <f t="shared" si="2"/>
        <v>50670.399999999994</v>
      </c>
      <c r="L38" s="216">
        <f>K38-K38*L10/100</f>
        <v>50670.399999999994</v>
      </c>
    </row>
    <row r="39" spans="1:12" ht="17.25" customHeight="1" x14ac:dyDescent="0.25">
      <c r="A39" s="175">
        <v>27</v>
      </c>
      <c r="B39" s="197" t="s">
        <v>860</v>
      </c>
      <c r="C39" s="176">
        <v>1800</v>
      </c>
      <c r="D39" s="176">
        <v>1800</v>
      </c>
      <c r="E39" s="176">
        <v>500</v>
      </c>
      <c r="F39" s="176">
        <v>1</v>
      </c>
      <c r="G39" s="176">
        <f>((((D39*2+C39*2)/1000)*E39/1000)+(C39/1000*D39/1000))*[2]РЗО!$L$6+(((D39*2+C39*2)/1000)*E39/1000)+(C39/1000*D39/1000)</f>
        <v>7.524</v>
      </c>
      <c r="H39" s="176">
        <f>(((C39/1000*(E39+100)/1000*2)*2)*[2]РЗО!$M$6+((C39/1000*(E39+100)/1000*2)*2))</f>
        <v>4.7520000000000007</v>
      </c>
      <c r="I39" s="176">
        <f t="shared" si="0"/>
        <v>33105.599999999999</v>
      </c>
      <c r="J39" s="177">
        <f t="shared" si="1"/>
        <v>22809.600000000002</v>
      </c>
      <c r="K39" s="215">
        <f t="shared" si="2"/>
        <v>55915.199999999997</v>
      </c>
      <c r="L39" s="216">
        <f>K39-K39*L10/100</f>
        <v>55915.199999999997</v>
      </c>
    </row>
    <row r="40" spans="1:12" ht="17.25" customHeight="1" x14ac:dyDescent="0.25">
      <c r="A40" s="175">
        <v>28</v>
      </c>
      <c r="B40" s="197" t="s">
        <v>860</v>
      </c>
      <c r="C40" s="176">
        <v>2000</v>
      </c>
      <c r="D40" s="176">
        <v>1800</v>
      </c>
      <c r="E40" s="176">
        <v>500</v>
      </c>
      <c r="F40" s="176">
        <v>1</v>
      </c>
      <c r="G40" s="176">
        <f>((((D40*2+C40*2)/1000)*E40/1000)+(C40/1000*D40/1000))*[2]РЗО!$L$6+(((D40*2+C40*2)/1000)*E40/1000)+(C40/1000*D40/1000)</f>
        <v>8.14</v>
      </c>
      <c r="H40" s="176">
        <f>(((C40/1000*(E40+100)/1000*2)*2)*[2]РЗО!$M$6+((C40/1000*(E40+100)/1000*2)*2))</f>
        <v>5.2799999999999994</v>
      </c>
      <c r="I40" s="176">
        <f t="shared" si="0"/>
        <v>35816</v>
      </c>
      <c r="J40" s="177">
        <f t="shared" si="1"/>
        <v>25343.999999999996</v>
      </c>
      <c r="K40" s="215">
        <f t="shared" si="2"/>
        <v>61160</v>
      </c>
      <c r="L40" s="216">
        <f>K40-K40*L10/100</f>
        <v>61160</v>
      </c>
    </row>
    <row r="41" spans="1:12" ht="17.25" customHeight="1" x14ac:dyDescent="0.25">
      <c r="A41" s="175">
        <v>29</v>
      </c>
      <c r="B41" s="197" t="s">
        <v>860</v>
      </c>
      <c r="C41" s="176">
        <v>600</v>
      </c>
      <c r="D41" s="176">
        <v>2000</v>
      </c>
      <c r="E41" s="176">
        <v>500</v>
      </c>
      <c r="F41" s="176">
        <v>1</v>
      </c>
      <c r="G41" s="176">
        <f>((((D41*2+C41*2)/1000)*E41/1000)+(C41/1000*D41/1000))*[2]РЗО!$L$6+(((D41*2+C41*2)/1000)*E41/1000)+(C41/1000*D41/1000)</f>
        <v>4.18</v>
      </c>
      <c r="H41" s="176">
        <f>(((C41/1000*(E41+100)/1000*2)*2)*[2]РЗО!$M$6+((C41/1000*(E41+100)/1000*2)*2))</f>
        <v>1.5839999999999999</v>
      </c>
      <c r="I41" s="176">
        <f t="shared" si="0"/>
        <v>18392</v>
      </c>
      <c r="J41" s="177">
        <f t="shared" si="1"/>
        <v>7603.1999999999989</v>
      </c>
      <c r="K41" s="215">
        <f t="shared" si="2"/>
        <v>25995.199999999997</v>
      </c>
      <c r="L41" s="216">
        <f>K41-K41*L10/100</f>
        <v>25995.199999999997</v>
      </c>
    </row>
    <row r="42" spans="1:12" ht="17.25" customHeight="1" x14ac:dyDescent="0.25">
      <c r="A42" s="175">
        <v>30</v>
      </c>
      <c r="B42" s="197" t="s">
        <v>860</v>
      </c>
      <c r="C42" s="176">
        <v>800</v>
      </c>
      <c r="D42" s="176">
        <v>2000</v>
      </c>
      <c r="E42" s="176">
        <v>500</v>
      </c>
      <c r="F42" s="176">
        <v>1</v>
      </c>
      <c r="G42" s="176">
        <f>((((D42*2+C42*2)/1000)*E42/1000)+(C42/1000*D42/1000))*[2]РЗО!$L$6+(((D42*2+C42*2)/1000)*E42/1000)+(C42/1000*D42/1000)</f>
        <v>4.84</v>
      </c>
      <c r="H42" s="176">
        <f>(((C42/1000*(E42+100)/1000*2)*2)*[2]РЗО!$M$6+((C42/1000*(E42+100)/1000*2)*2))</f>
        <v>2.1120000000000001</v>
      </c>
      <c r="I42" s="176">
        <f t="shared" si="0"/>
        <v>21296</v>
      </c>
      <c r="J42" s="177">
        <f t="shared" si="1"/>
        <v>10137.6</v>
      </c>
      <c r="K42" s="215">
        <f t="shared" si="2"/>
        <v>31433.599999999999</v>
      </c>
      <c r="L42" s="216">
        <f>K42-K42*L10/100</f>
        <v>31433.599999999999</v>
      </c>
    </row>
    <row r="43" spans="1:12" ht="17.25" customHeight="1" x14ac:dyDescent="0.25">
      <c r="A43" s="175">
        <v>31</v>
      </c>
      <c r="B43" s="197" t="s">
        <v>860</v>
      </c>
      <c r="C43" s="176">
        <v>1000</v>
      </c>
      <c r="D43" s="176">
        <v>2000</v>
      </c>
      <c r="E43" s="176">
        <v>500</v>
      </c>
      <c r="F43" s="176">
        <v>1</v>
      </c>
      <c r="G43" s="176">
        <f>((((D43*2+C43*2)/1000)*E43/1000)+(C43/1000*D43/1000))*[2]РЗО!$L$6+(((D43*2+C43*2)/1000)*E43/1000)+(C43/1000*D43/1000)</f>
        <v>5.5</v>
      </c>
      <c r="H43" s="176">
        <f>(((C43/1000*(E43+100)/1000*2)*2)*[2]РЗО!$M$6+((C43/1000*(E43+100)/1000*2)*2))</f>
        <v>2.6399999999999997</v>
      </c>
      <c r="I43" s="176">
        <f t="shared" si="0"/>
        <v>24200</v>
      </c>
      <c r="J43" s="177">
        <f t="shared" si="1"/>
        <v>12671.999999999998</v>
      </c>
      <c r="K43" s="215">
        <f t="shared" si="2"/>
        <v>36872</v>
      </c>
      <c r="L43" s="216">
        <f>K43-K43*L10/100</f>
        <v>36872</v>
      </c>
    </row>
    <row r="44" spans="1:12" ht="17.25" customHeight="1" x14ac:dyDescent="0.25">
      <c r="A44" s="175">
        <v>32</v>
      </c>
      <c r="B44" s="197" t="s">
        <v>860</v>
      </c>
      <c r="C44" s="176">
        <v>1200</v>
      </c>
      <c r="D44" s="176">
        <v>2000</v>
      </c>
      <c r="E44" s="176">
        <v>500</v>
      </c>
      <c r="F44" s="176">
        <v>1</v>
      </c>
      <c r="G44" s="176">
        <f>((((D44*2+C44*2)/1000)*E44/1000)+(C44/1000*D44/1000))*[2]РЗО!$L$6+(((D44*2+C44*2)/1000)*E44/1000)+(C44/1000*D44/1000)</f>
        <v>6.16</v>
      </c>
      <c r="H44" s="176">
        <f>(((C44/1000*(E44+100)/1000*2)*2)*[2]РЗО!$M$6+((C44/1000*(E44+100)/1000*2)*2))</f>
        <v>3.1679999999999997</v>
      </c>
      <c r="I44" s="176">
        <f t="shared" si="0"/>
        <v>27104</v>
      </c>
      <c r="J44" s="177">
        <f t="shared" si="1"/>
        <v>15206.399999999998</v>
      </c>
      <c r="K44" s="215">
        <f t="shared" si="2"/>
        <v>42310.399999999994</v>
      </c>
      <c r="L44" s="216">
        <f>K44-K44*L10/100</f>
        <v>42310.399999999994</v>
      </c>
    </row>
    <row r="45" spans="1:12" ht="17.25" customHeight="1" x14ac:dyDescent="0.25">
      <c r="A45" s="175">
        <v>33</v>
      </c>
      <c r="B45" s="197" t="s">
        <v>860</v>
      </c>
      <c r="C45" s="176">
        <v>1600</v>
      </c>
      <c r="D45" s="176">
        <v>2000</v>
      </c>
      <c r="E45" s="176">
        <v>500</v>
      </c>
      <c r="F45" s="176">
        <v>1</v>
      </c>
      <c r="G45" s="176">
        <f>((((D45*2+C45*2)/1000)*E45/1000)+(C45/1000*D45/1000))*[2]РЗО!$L$6+(((D45*2+C45*2)/1000)*E45/1000)+(C45/1000*D45/1000)</f>
        <v>7.48</v>
      </c>
      <c r="H45" s="176">
        <f>(((C45/1000*(E45+100)/1000*2)*2)*[2]РЗО!$M$6+((C45/1000*(E45+100)/1000*2)*2))</f>
        <v>4.2240000000000002</v>
      </c>
      <c r="I45" s="176">
        <f t="shared" si="0"/>
        <v>32912</v>
      </c>
      <c r="J45" s="177">
        <f t="shared" si="1"/>
        <v>20275.2</v>
      </c>
      <c r="K45" s="215">
        <f t="shared" si="2"/>
        <v>53187.199999999997</v>
      </c>
      <c r="L45" s="216">
        <f>K45-K45*L10/100</f>
        <v>53187.199999999997</v>
      </c>
    </row>
    <row r="46" spans="1:12" ht="17.25" customHeight="1" x14ac:dyDescent="0.25">
      <c r="A46" s="175">
        <v>34</v>
      </c>
      <c r="B46" s="197" t="s">
        <v>860</v>
      </c>
      <c r="C46" s="176">
        <v>1600</v>
      </c>
      <c r="D46" s="176">
        <v>2000</v>
      </c>
      <c r="E46" s="176">
        <v>500</v>
      </c>
      <c r="F46" s="176">
        <v>1</v>
      </c>
      <c r="G46" s="176">
        <f>((((D46*2+C46*2)/1000)*E46/1000)+(C46/1000*D46/1000))*[2]РЗО!$L$6+(((D46*2+C46*2)/1000)*E46/1000)+(C46/1000*D46/1000)</f>
        <v>7.48</v>
      </c>
      <c r="H46" s="176">
        <f>(((C46/1000*(E46+100)/1000*2)*2)*[2]РЗО!$M$6+((C46/1000*(E46+100)/1000*2)*2))</f>
        <v>4.2240000000000002</v>
      </c>
      <c r="I46" s="176">
        <f t="shared" si="0"/>
        <v>32912</v>
      </c>
      <c r="J46" s="177">
        <f t="shared" si="1"/>
        <v>20275.2</v>
      </c>
      <c r="K46" s="215">
        <f t="shared" si="2"/>
        <v>53187.199999999997</v>
      </c>
      <c r="L46" s="216">
        <f>K46-K46*L10/100</f>
        <v>53187.199999999997</v>
      </c>
    </row>
    <row r="47" spans="1:12" ht="16.5" customHeight="1" x14ac:dyDescent="0.25">
      <c r="A47" s="175">
        <v>35</v>
      </c>
      <c r="B47" s="197" t="s">
        <v>860</v>
      </c>
      <c r="C47" s="176">
        <v>2000</v>
      </c>
      <c r="D47" s="176">
        <v>2000</v>
      </c>
      <c r="E47" s="176">
        <v>500</v>
      </c>
      <c r="F47" s="176">
        <v>1</v>
      </c>
      <c r="G47" s="176">
        <f>((((D47*2+C47*2)/1000)*E47/1000)+(C47/1000*D47/1000))*[2]РЗО!$L$6+(((D47*2+C47*2)/1000)*E47/1000)+(C47/1000*D47/1000)</f>
        <v>8.8000000000000007</v>
      </c>
      <c r="H47" s="176">
        <f>(((C47/1000*(E47+100)/1000*2)*2)*[2]РЗО!$M$6+((C47/1000*(E47+100)/1000*2)*2))</f>
        <v>5.2799999999999994</v>
      </c>
      <c r="I47" s="176">
        <f t="shared" si="0"/>
        <v>38720</v>
      </c>
      <c r="J47" s="177">
        <f t="shared" si="1"/>
        <v>25343.999999999996</v>
      </c>
      <c r="K47" s="215">
        <f t="shared" si="2"/>
        <v>64064</v>
      </c>
      <c r="L47" s="216">
        <f>K47-K47*L10/100</f>
        <v>64064</v>
      </c>
    </row>
    <row r="48" spans="1:12" ht="21.75" customHeight="1" x14ac:dyDescent="0.3">
      <c r="B48" s="271" t="s">
        <v>846</v>
      </c>
      <c r="C48" s="272"/>
      <c r="D48" s="272"/>
      <c r="E48" s="272"/>
      <c r="F48" s="272"/>
      <c r="G48" s="272"/>
      <c r="H48" s="272"/>
      <c r="I48" s="272"/>
      <c r="J48" s="272"/>
      <c r="K48" s="272"/>
    </row>
    <row r="49" spans="1:12" s="172" customFormat="1" ht="165.75" customHeight="1" x14ac:dyDescent="0.25">
      <c r="A49" s="193"/>
      <c r="B49" s="193"/>
      <c r="C49" s="194"/>
      <c r="D49" s="194"/>
      <c r="E49" s="194"/>
      <c r="F49" s="194"/>
      <c r="G49" s="194"/>
      <c r="H49" s="194"/>
      <c r="I49" s="198"/>
      <c r="J49" s="199"/>
      <c r="K49" s="199"/>
    </row>
    <row r="50" spans="1:12" s="182" customFormat="1" ht="91.5" customHeight="1" x14ac:dyDescent="0.3">
      <c r="A50" s="291" t="s">
        <v>0</v>
      </c>
      <c r="B50" s="291"/>
      <c r="C50" s="291"/>
      <c r="D50" s="291"/>
      <c r="E50" s="291"/>
      <c r="F50" s="291"/>
      <c r="G50" s="291"/>
      <c r="H50" s="291"/>
      <c r="J50" s="183"/>
      <c r="K50" s="183"/>
      <c r="L50" s="183"/>
    </row>
    <row r="52" spans="1:12" x14ac:dyDescent="0.25">
      <c r="E52" s="200"/>
      <c r="F52" s="201"/>
    </row>
  </sheetData>
  <mergeCells count="19">
    <mergeCell ref="K11:K12"/>
    <mergeCell ref="B48:K48"/>
    <mergeCell ref="A50:H50"/>
    <mergeCell ref="B8:D8"/>
    <mergeCell ref="F9:J9"/>
    <mergeCell ref="A11:A12"/>
    <mergeCell ref="B11:B12"/>
    <mergeCell ref="C11:E11"/>
    <mergeCell ref="F11:F12"/>
    <mergeCell ref="G11:G12"/>
    <mergeCell ref="H11:H12"/>
    <mergeCell ref="I11:I12"/>
    <mergeCell ref="J11:J12"/>
    <mergeCell ref="B7:D7"/>
    <mergeCell ref="A1:K1"/>
    <mergeCell ref="A2:J2"/>
    <mergeCell ref="B4:D4"/>
    <mergeCell ref="B5:D5"/>
    <mergeCell ref="B6:D6"/>
  </mergeCells>
  <hyperlinks>
    <hyperlink ref="N1" location="Исходный!R1C1" display="В Исходный Прайс"/>
  </hyperlinks>
  <pageMargins left="0.25" right="0.25" top="0.75" bottom="0.75" header="0.3" footer="0.3"/>
  <pageSetup scale="58" orientation="portrait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11"/>
  <sheetViews>
    <sheetView topLeftCell="A26" zoomScaleNormal="100" workbookViewId="0">
      <selection activeCell="C33" sqref="C33"/>
    </sheetView>
  </sheetViews>
  <sheetFormatPr defaultRowHeight="10.5" x14ac:dyDescent="0.15"/>
  <cols>
    <col min="1" max="1" width="52.5703125" style="127" customWidth="1"/>
    <col min="2" max="2" width="18.42578125" style="127" customWidth="1"/>
    <col min="3" max="3" width="20" style="127" customWidth="1"/>
    <col min="4" max="4" width="10.5703125" style="1" customWidth="1"/>
    <col min="5" max="5" width="9.28515625" style="1" customWidth="1"/>
    <col min="6" max="6" width="7.140625" style="1" hidden="1" customWidth="1"/>
    <col min="7" max="7" width="10.5703125" style="1" customWidth="1"/>
    <col min="8" max="8" width="10.5703125" style="4" customWidth="1"/>
    <col min="9" max="9" width="13.5703125" style="12" customWidth="1"/>
    <col min="10" max="10" width="13.5703125" style="1" customWidth="1"/>
    <col min="11" max="11" width="13.5703125" style="1" hidden="1" customWidth="1"/>
    <col min="12" max="12" width="9.140625" style="1"/>
    <col min="13" max="13" width="18.42578125" style="1" customWidth="1"/>
    <col min="14" max="16384" width="9.140625" style="1"/>
  </cols>
  <sheetData>
    <row r="1" spans="1:13" ht="4.5" customHeight="1" x14ac:dyDescent="0.15"/>
    <row r="2" spans="1:13" s="2" customFormat="1" ht="85.5" customHeight="1" x14ac:dyDescent="0.15">
      <c r="A2" s="263" t="s">
        <v>601</v>
      </c>
      <c r="B2" s="264"/>
      <c r="C2" s="264"/>
      <c r="D2" s="264"/>
      <c r="E2" s="264"/>
      <c r="F2" s="264"/>
      <c r="G2" s="264"/>
      <c r="H2" s="264"/>
      <c r="I2" s="264"/>
      <c r="J2" s="264"/>
      <c r="K2" s="89"/>
      <c r="M2" s="220" t="s">
        <v>1003</v>
      </c>
    </row>
    <row r="3" spans="1:13" s="2" customFormat="1" ht="4.5" hidden="1" customHeight="1" x14ac:dyDescent="0.15">
      <c r="A3" s="36"/>
      <c r="B3" s="124"/>
      <c r="C3" s="37"/>
      <c r="D3" s="37"/>
      <c r="E3" s="37"/>
      <c r="F3" s="37"/>
      <c r="G3" s="37"/>
      <c r="H3" s="37"/>
      <c r="I3" s="37"/>
      <c r="J3" s="37"/>
      <c r="K3" s="37"/>
    </row>
    <row r="4" spans="1:13" s="2" customFormat="1" ht="4.5" hidden="1" customHeight="1" x14ac:dyDescent="0.15">
      <c r="A4" s="36"/>
      <c r="B4" s="124"/>
      <c r="C4" s="37"/>
      <c r="D4" s="37"/>
      <c r="E4" s="37"/>
      <c r="F4" s="37"/>
      <c r="G4" s="37"/>
      <c r="H4" s="37"/>
      <c r="I4" s="37"/>
      <c r="J4" s="37"/>
      <c r="K4" s="37"/>
    </row>
    <row r="5" spans="1:13" s="2" customFormat="1" ht="4.5" hidden="1" customHeight="1" x14ac:dyDescent="0.15">
      <c r="A5" s="36"/>
      <c r="B5" s="124"/>
      <c r="C5" s="37"/>
      <c r="D5" s="37"/>
      <c r="E5" s="37"/>
      <c r="F5" s="37"/>
      <c r="G5" s="37"/>
      <c r="H5" s="37"/>
      <c r="I5" s="37"/>
      <c r="J5" s="37"/>
      <c r="K5" s="37"/>
    </row>
    <row r="6" spans="1:13" s="2" customFormat="1" ht="4.5" hidden="1" customHeight="1" x14ac:dyDescent="0.15">
      <c r="A6" s="36"/>
      <c r="B6" s="124"/>
      <c r="C6" s="37"/>
      <c r="D6" s="37"/>
      <c r="E6" s="37"/>
      <c r="F6" s="37"/>
      <c r="G6" s="37"/>
      <c r="H6" s="37"/>
      <c r="I6" s="37"/>
      <c r="J6" s="37"/>
      <c r="K6" s="37"/>
    </row>
    <row r="7" spans="1:13" s="2" customFormat="1" ht="4.5" hidden="1" customHeight="1" x14ac:dyDescent="0.15">
      <c r="A7" s="36"/>
      <c r="B7" s="124"/>
      <c r="C7" s="37"/>
      <c r="D7" s="37"/>
      <c r="E7" s="37"/>
      <c r="F7" s="37"/>
      <c r="G7" s="37"/>
      <c r="H7" s="37"/>
      <c r="I7" s="37"/>
      <c r="J7" s="37"/>
      <c r="K7" s="37"/>
    </row>
    <row r="8" spans="1:13" s="2" customFormat="1" ht="16.5" customHeight="1" x14ac:dyDescent="0.15">
      <c r="A8" s="11"/>
      <c r="B8" s="125"/>
      <c r="C8" s="11"/>
      <c r="D8" s="11"/>
      <c r="E8" s="11"/>
      <c r="F8" s="11"/>
      <c r="G8" s="11"/>
      <c r="H8" s="39" t="s">
        <v>22</v>
      </c>
      <c r="I8" s="40" t="s">
        <v>5</v>
      </c>
      <c r="J8" s="38" t="s">
        <v>21</v>
      </c>
      <c r="K8" s="38"/>
    </row>
    <row r="9" spans="1:13" s="2" customFormat="1" ht="16.5" customHeight="1" x14ac:dyDescent="0.15">
      <c r="A9" s="11"/>
      <c r="B9" s="125"/>
      <c r="C9" s="11"/>
      <c r="D9" s="11"/>
      <c r="E9" s="11"/>
      <c r="F9" s="11"/>
      <c r="G9" s="11"/>
      <c r="H9" s="39">
        <f>Исходный!G10</f>
        <v>50.75</v>
      </c>
      <c r="I9" s="40">
        <f>Исходный!H10</f>
        <v>56.9</v>
      </c>
      <c r="J9" s="38">
        <f>Исходный!I10</f>
        <v>0</v>
      </c>
      <c r="K9" s="38"/>
    </row>
    <row r="10" spans="1:13" ht="16.5" customHeight="1" x14ac:dyDescent="0.15">
      <c r="A10" s="265" t="s">
        <v>3</v>
      </c>
      <c r="B10" s="265" t="s">
        <v>13</v>
      </c>
      <c r="C10" s="265" t="s">
        <v>4</v>
      </c>
      <c r="D10" s="265" t="s">
        <v>323</v>
      </c>
      <c r="E10" s="265"/>
      <c r="F10" s="265" t="s">
        <v>2</v>
      </c>
      <c r="G10" s="265" t="s">
        <v>324</v>
      </c>
      <c r="H10" s="265"/>
      <c r="I10" s="265"/>
      <c r="J10" s="161" t="s">
        <v>325</v>
      </c>
      <c r="K10" s="256" t="s">
        <v>6</v>
      </c>
    </row>
    <row r="11" spans="1:13" ht="16.5" customHeight="1" x14ac:dyDescent="0.15">
      <c r="A11" s="265"/>
      <c r="B11" s="265"/>
      <c r="C11" s="265"/>
      <c r="D11" s="61" t="s">
        <v>10</v>
      </c>
      <c r="E11" s="162" t="s">
        <v>11</v>
      </c>
      <c r="F11" s="265"/>
      <c r="G11" s="61" t="s">
        <v>9</v>
      </c>
      <c r="H11" s="163" t="s">
        <v>7</v>
      </c>
      <c r="I11" s="164" t="s">
        <v>8</v>
      </c>
      <c r="J11" s="61" t="s">
        <v>326</v>
      </c>
      <c r="K11" s="257"/>
    </row>
    <row r="12" spans="1:13" s="6" customFormat="1" ht="18.95" customHeight="1" x14ac:dyDescent="0.15">
      <c r="A12" s="159" t="s">
        <v>596</v>
      </c>
      <c r="B12" s="107"/>
      <c r="C12" s="107"/>
      <c r="D12" s="107"/>
      <c r="E12" s="107"/>
      <c r="F12" s="107"/>
      <c r="G12" s="107"/>
      <c r="H12" s="107"/>
      <c r="I12" s="107"/>
      <c r="J12" s="108"/>
      <c r="K12" s="60"/>
    </row>
    <row r="13" spans="1:13" ht="18.95" customHeight="1" x14ac:dyDescent="0.25">
      <c r="A13" s="112" t="s">
        <v>482</v>
      </c>
      <c r="B13" s="111" t="s">
        <v>328</v>
      </c>
      <c r="C13" s="112" t="s">
        <v>779</v>
      </c>
      <c r="D13" s="9"/>
      <c r="E13" s="9"/>
      <c r="F13" s="123">
        <v>1</v>
      </c>
      <c r="G13" s="15"/>
      <c r="H13" s="126">
        <v>128</v>
      </c>
      <c r="I13" s="15">
        <f t="shared" ref="I13:I28" si="0">H13*$I$9</f>
        <v>7283.2</v>
      </c>
      <c r="J13" s="15">
        <f t="shared" ref="J13:J28" si="1">I13-I13*$J$9/100</f>
        <v>7283.2</v>
      </c>
      <c r="K13" s="14">
        <f>J13*F13</f>
        <v>7283.2</v>
      </c>
    </row>
    <row r="14" spans="1:13" ht="18.95" customHeight="1" x14ac:dyDescent="0.25">
      <c r="A14" s="112" t="s">
        <v>482</v>
      </c>
      <c r="B14" s="111" t="s">
        <v>329</v>
      </c>
      <c r="C14" s="112" t="s">
        <v>594</v>
      </c>
      <c r="D14" s="9"/>
      <c r="E14" s="9"/>
      <c r="F14" s="123">
        <v>1</v>
      </c>
      <c r="G14" s="15"/>
      <c r="H14" s="126">
        <v>283.5</v>
      </c>
      <c r="I14" s="15">
        <f t="shared" si="0"/>
        <v>16131.15</v>
      </c>
      <c r="J14" s="15">
        <f t="shared" si="1"/>
        <v>16131.15</v>
      </c>
      <c r="K14" s="14">
        <f t="shared" ref="K14:K28" si="2">J14*F14</f>
        <v>16131.15</v>
      </c>
    </row>
    <row r="15" spans="1:13" ht="18.95" customHeight="1" x14ac:dyDescent="0.25">
      <c r="A15" s="112" t="s">
        <v>483</v>
      </c>
      <c r="B15" s="111" t="s">
        <v>328</v>
      </c>
      <c r="C15" s="112" t="s">
        <v>592</v>
      </c>
      <c r="D15" s="9"/>
      <c r="E15" s="9"/>
      <c r="F15" s="123">
        <v>1</v>
      </c>
      <c r="G15" s="15"/>
      <c r="H15" s="126">
        <v>91.71</v>
      </c>
      <c r="I15" s="15">
        <f t="shared" si="0"/>
        <v>5218.2989999999991</v>
      </c>
      <c r="J15" s="15">
        <f t="shared" si="1"/>
        <v>5218.2989999999991</v>
      </c>
      <c r="K15" s="14">
        <f t="shared" si="2"/>
        <v>5218.2989999999991</v>
      </c>
    </row>
    <row r="16" spans="1:13" ht="18.95" customHeight="1" x14ac:dyDescent="0.25">
      <c r="A16" s="112" t="s">
        <v>483</v>
      </c>
      <c r="B16" s="111" t="s">
        <v>328</v>
      </c>
      <c r="C16" s="112" t="s">
        <v>593</v>
      </c>
      <c r="D16" s="9"/>
      <c r="E16" s="9"/>
      <c r="F16" s="123">
        <v>1</v>
      </c>
      <c r="G16" s="15"/>
      <c r="H16" s="126">
        <v>97.13</v>
      </c>
      <c r="I16" s="15">
        <f t="shared" si="0"/>
        <v>5526.6969999999992</v>
      </c>
      <c r="J16" s="15">
        <f t="shared" si="1"/>
        <v>5526.6969999999992</v>
      </c>
      <c r="K16" s="14">
        <f t="shared" si="2"/>
        <v>5526.6969999999992</v>
      </c>
    </row>
    <row r="17" spans="1:11" ht="18.95" customHeight="1" x14ac:dyDescent="0.25">
      <c r="A17" s="112" t="s">
        <v>486</v>
      </c>
      <c r="B17" s="111" t="s">
        <v>329</v>
      </c>
      <c r="C17" s="112" t="s">
        <v>330</v>
      </c>
      <c r="D17" s="9"/>
      <c r="E17" s="9"/>
      <c r="F17" s="123">
        <v>1</v>
      </c>
      <c r="G17" s="15"/>
      <c r="H17" s="126">
        <v>134.65</v>
      </c>
      <c r="I17" s="15">
        <f t="shared" si="0"/>
        <v>7661.585</v>
      </c>
      <c r="J17" s="15">
        <f t="shared" si="1"/>
        <v>7661.585</v>
      </c>
      <c r="K17" s="14">
        <f t="shared" si="2"/>
        <v>7661.585</v>
      </c>
    </row>
    <row r="18" spans="1:11" ht="18.95" customHeight="1" x14ac:dyDescent="0.25">
      <c r="A18" s="112" t="s">
        <v>485</v>
      </c>
      <c r="B18" s="111" t="s">
        <v>331</v>
      </c>
      <c r="C18" s="112" t="s">
        <v>595</v>
      </c>
      <c r="D18" s="9"/>
      <c r="E18" s="9"/>
      <c r="F18" s="123">
        <v>1</v>
      </c>
      <c r="G18" s="15"/>
      <c r="H18" s="126">
        <v>222.45</v>
      </c>
      <c r="I18" s="15">
        <f t="shared" si="0"/>
        <v>12657.404999999999</v>
      </c>
      <c r="J18" s="15">
        <f t="shared" si="1"/>
        <v>12657.404999999999</v>
      </c>
      <c r="K18" s="14">
        <f t="shared" si="2"/>
        <v>12657.404999999999</v>
      </c>
    </row>
    <row r="19" spans="1:11" ht="18.95" customHeight="1" x14ac:dyDescent="0.25">
      <c r="A19" s="112" t="s">
        <v>484</v>
      </c>
      <c r="B19" s="111" t="s">
        <v>329</v>
      </c>
      <c r="C19" s="112" t="s">
        <v>591</v>
      </c>
      <c r="D19" s="9"/>
      <c r="E19" s="9"/>
      <c r="F19" s="123">
        <v>1</v>
      </c>
      <c r="G19" s="15"/>
      <c r="H19" s="126">
        <v>51.65</v>
      </c>
      <c r="I19" s="15">
        <f t="shared" si="0"/>
        <v>2938.8849999999998</v>
      </c>
      <c r="J19" s="15">
        <f t="shared" si="1"/>
        <v>2938.8849999999998</v>
      </c>
      <c r="K19" s="14">
        <f t="shared" si="2"/>
        <v>2938.8849999999998</v>
      </c>
    </row>
    <row r="20" spans="1:11" ht="18.95" customHeight="1" x14ac:dyDescent="0.25">
      <c r="A20" s="112" t="s">
        <v>487</v>
      </c>
      <c r="B20" s="111" t="s">
        <v>329</v>
      </c>
      <c r="C20" s="112" t="s">
        <v>590</v>
      </c>
      <c r="D20" s="9"/>
      <c r="E20" s="9"/>
      <c r="F20" s="123">
        <v>1</v>
      </c>
      <c r="G20" s="15"/>
      <c r="H20" s="126">
        <v>83.15</v>
      </c>
      <c r="I20" s="15">
        <f t="shared" si="0"/>
        <v>4731.2350000000006</v>
      </c>
      <c r="J20" s="15">
        <f t="shared" si="1"/>
        <v>4731.2350000000006</v>
      </c>
      <c r="K20" s="14">
        <f t="shared" si="2"/>
        <v>4731.2350000000006</v>
      </c>
    </row>
    <row r="21" spans="1:11" ht="18.95" customHeight="1" x14ac:dyDescent="0.25">
      <c r="A21" s="112" t="s">
        <v>488</v>
      </c>
      <c r="B21" s="111" t="s">
        <v>329</v>
      </c>
      <c r="C21" s="112" t="s">
        <v>589</v>
      </c>
      <c r="D21" s="9"/>
      <c r="E21" s="9"/>
      <c r="F21" s="123">
        <v>1</v>
      </c>
      <c r="G21" s="15"/>
      <c r="H21" s="126">
        <v>33.08</v>
      </c>
      <c r="I21" s="15">
        <f t="shared" si="0"/>
        <v>1882.252</v>
      </c>
      <c r="J21" s="15">
        <f t="shared" si="1"/>
        <v>1882.252</v>
      </c>
      <c r="K21" s="14">
        <f t="shared" si="2"/>
        <v>1882.252</v>
      </c>
    </row>
    <row r="22" spans="1:11" ht="18.95" customHeight="1" x14ac:dyDescent="0.25">
      <c r="A22" s="112" t="s">
        <v>489</v>
      </c>
      <c r="B22" s="111" t="s">
        <v>328</v>
      </c>
      <c r="C22" s="112" t="s">
        <v>780</v>
      </c>
      <c r="D22" s="9"/>
      <c r="E22" s="9"/>
      <c r="F22" s="123">
        <v>1</v>
      </c>
      <c r="G22" s="15"/>
      <c r="H22" s="126">
        <v>8.3800000000000008</v>
      </c>
      <c r="I22" s="15">
        <f t="shared" si="0"/>
        <v>476.82200000000006</v>
      </c>
      <c r="J22" s="15">
        <f t="shared" si="1"/>
        <v>476.82200000000006</v>
      </c>
      <c r="K22" s="14">
        <f t="shared" si="2"/>
        <v>476.82200000000006</v>
      </c>
    </row>
    <row r="23" spans="1:11" ht="18.95" customHeight="1" x14ac:dyDescent="0.25">
      <c r="A23" s="112" t="s">
        <v>488</v>
      </c>
      <c r="B23" s="111" t="s">
        <v>328</v>
      </c>
      <c r="C23" s="112" t="s">
        <v>781</v>
      </c>
      <c r="D23" s="9"/>
      <c r="E23" s="9"/>
      <c r="F23" s="123">
        <v>1</v>
      </c>
      <c r="G23" s="15"/>
      <c r="H23" s="126">
        <v>8.3800000000000008</v>
      </c>
      <c r="I23" s="15">
        <f t="shared" si="0"/>
        <v>476.82200000000006</v>
      </c>
      <c r="J23" s="15">
        <f t="shared" si="1"/>
        <v>476.82200000000006</v>
      </c>
      <c r="K23" s="14">
        <f t="shared" si="2"/>
        <v>476.82200000000006</v>
      </c>
    </row>
    <row r="24" spans="1:11" ht="18.95" customHeight="1" x14ac:dyDescent="0.25">
      <c r="A24" s="112" t="s">
        <v>490</v>
      </c>
      <c r="B24" s="111" t="s">
        <v>329</v>
      </c>
      <c r="C24" s="112" t="s">
        <v>588</v>
      </c>
      <c r="D24" s="9"/>
      <c r="E24" s="9"/>
      <c r="F24" s="123">
        <v>1</v>
      </c>
      <c r="G24" s="15"/>
      <c r="H24" s="126">
        <v>18.39</v>
      </c>
      <c r="I24" s="15">
        <f t="shared" si="0"/>
        <v>1046.3910000000001</v>
      </c>
      <c r="J24" s="15">
        <f t="shared" si="1"/>
        <v>1046.3910000000001</v>
      </c>
      <c r="K24" s="14">
        <f t="shared" si="2"/>
        <v>1046.3910000000001</v>
      </c>
    </row>
    <row r="25" spans="1:11" ht="18.95" customHeight="1" x14ac:dyDescent="0.25">
      <c r="A25" s="112" t="s">
        <v>491</v>
      </c>
      <c r="B25" s="111" t="s">
        <v>329</v>
      </c>
      <c r="C25" s="112" t="s">
        <v>587</v>
      </c>
      <c r="D25" s="9"/>
      <c r="E25" s="9"/>
      <c r="F25" s="123">
        <v>1</v>
      </c>
      <c r="G25" s="15"/>
      <c r="H25" s="126">
        <v>1.76</v>
      </c>
      <c r="I25" s="15">
        <f t="shared" si="0"/>
        <v>100.14399999999999</v>
      </c>
      <c r="J25" s="15">
        <f t="shared" si="1"/>
        <v>100.14399999999999</v>
      </c>
      <c r="K25" s="14">
        <f t="shared" si="2"/>
        <v>100.14399999999999</v>
      </c>
    </row>
    <row r="26" spans="1:11" ht="18.95" customHeight="1" x14ac:dyDescent="0.25">
      <c r="A26" s="112" t="s">
        <v>493</v>
      </c>
      <c r="B26" s="111" t="s">
        <v>328</v>
      </c>
      <c r="C26" s="112" t="s">
        <v>585</v>
      </c>
      <c r="D26" s="9"/>
      <c r="E26" s="9"/>
      <c r="F26" s="123">
        <v>1</v>
      </c>
      <c r="G26" s="15"/>
      <c r="H26" s="126">
        <v>10.5</v>
      </c>
      <c r="I26" s="15">
        <f t="shared" si="0"/>
        <v>597.44999999999993</v>
      </c>
      <c r="J26" s="15">
        <f t="shared" si="1"/>
        <v>597.44999999999993</v>
      </c>
      <c r="K26" s="14">
        <f t="shared" si="2"/>
        <v>597.44999999999993</v>
      </c>
    </row>
    <row r="27" spans="1:11" ht="18.95" customHeight="1" x14ac:dyDescent="0.25">
      <c r="A27" s="112" t="s">
        <v>494</v>
      </c>
      <c r="B27" s="111" t="s">
        <v>329</v>
      </c>
      <c r="C27" s="112" t="s">
        <v>584</v>
      </c>
      <c r="D27" s="9"/>
      <c r="E27" s="9"/>
      <c r="F27" s="123">
        <v>1</v>
      </c>
      <c r="G27" s="15"/>
      <c r="H27" s="126">
        <v>9.7200000000000006</v>
      </c>
      <c r="I27" s="15">
        <f t="shared" si="0"/>
        <v>553.06799999999998</v>
      </c>
      <c r="J27" s="15">
        <f t="shared" si="1"/>
        <v>553.06799999999998</v>
      </c>
      <c r="K27" s="14">
        <f t="shared" si="2"/>
        <v>553.06799999999998</v>
      </c>
    </row>
    <row r="28" spans="1:11" ht="18.95" customHeight="1" x14ac:dyDescent="0.25">
      <c r="A28" s="112" t="s">
        <v>495</v>
      </c>
      <c r="B28" s="111" t="s">
        <v>329</v>
      </c>
      <c r="C28" s="112" t="s">
        <v>583</v>
      </c>
      <c r="D28" s="9"/>
      <c r="E28" s="9"/>
      <c r="F28" s="123">
        <v>1</v>
      </c>
      <c r="G28" s="15"/>
      <c r="H28" s="126">
        <v>12.4</v>
      </c>
      <c r="I28" s="15">
        <f t="shared" si="0"/>
        <v>705.56000000000006</v>
      </c>
      <c r="J28" s="15">
        <f t="shared" si="1"/>
        <v>705.56000000000006</v>
      </c>
      <c r="K28" s="14">
        <f t="shared" si="2"/>
        <v>705.56000000000006</v>
      </c>
    </row>
    <row r="29" spans="1:11" s="6" customFormat="1" ht="18.95" customHeight="1" x14ac:dyDescent="0.15">
      <c r="A29" s="159" t="s">
        <v>598</v>
      </c>
      <c r="B29" s="107"/>
      <c r="C29" s="107"/>
      <c r="D29" s="107"/>
      <c r="E29" s="107"/>
      <c r="F29" s="107"/>
      <c r="G29" s="107"/>
      <c r="H29" s="107"/>
      <c r="I29" s="107"/>
      <c r="J29" s="108"/>
      <c r="K29" s="60"/>
    </row>
    <row r="30" spans="1:11" ht="18.95" customHeight="1" x14ac:dyDescent="0.25">
      <c r="A30" s="112" t="s">
        <v>496</v>
      </c>
      <c r="B30" s="111" t="s">
        <v>329</v>
      </c>
      <c r="C30" s="112" t="s">
        <v>580</v>
      </c>
      <c r="D30" s="9"/>
      <c r="E30" s="9"/>
      <c r="F30" s="123">
        <v>1</v>
      </c>
      <c r="G30" s="15"/>
      <c r="H30" s="126">
        <v>261.36</v>
      </c>
      <c r="I30" s="15">
        <f t="shared" ref="I30:I57" si="3">H30*$I$9</f>
        <v>14871.384</v>
      </c>
      <c r="J30" s="15">
        <f t="shared" ref="J30:J57" si="4">I30-I30*$J$9/100</f>
        <v>14871.384</v>
      </c>
      <c r="K30" s="14">
        <f>J30*F30</f>
        <v>14871.384</v>
      </c>
    </row>
    <row r="31" spans="1:11" ht="18.95" customHeight="1" x14ac:dyDescent="0.25">
      <c r="A31" s="112" t="s">
        <v>497</v>
      </c>
      <c r="B31" s="111" t="s">
        <v>329</v>
      </c>
      <c r="C31" s="112" t="s">
        <v>581</v>
      </c>
      <c r="D31" s="9"/>
      <c r="E31" s="9"/>
      <c r="F31" s="123">
        <v>1</v>
      </c>
      <c r="G31" s="15"/>
      <c r="H31" s="126">
        <v>626.04999999999995</v>
      </c>
      <c r="I31" s="15">
        <f t="shared" si="3"/>
        <v>35622.244999999995</v>
      </c>
      <c r="J31" s="15">
        <f t="shared" si="4"/>
        <v>35622.244999999995</v>
      </c>
      <c r="K31" s="14">
        <f t="shared" ref="K31:K47" si="5">J31*F31</f>
        <v>35622.244999999995</v>
      </c>
    </row>
    <row r="32" spans="1:11" ht="18.95" customHeight="1" x14ac:dyDescent="0.25">
      <c r="A32" s="112" t="s">
        <v>498</v>
      </c>
      <c r="B32" s="111" t="s">
        <v>329</v>
      </c>
      <c r="C32" s="112" t="s">
        <v>579</v>
      </c>
      <c r="D32" s="9"/>
      <c r="E32" s="9"/>
      <c r="F32" s="123">
        <v>1</v>
      </c>
      <c r="G32" s="15"/>
      <c r="H32" s="126">
        <v>99.43</v>
      </c>
      <c r="I32" s="15">
        <f t="shared" si="3"/>
        <v>5657.567</v>
      </c>
      <c r="J32" s="15">
        <f t="shared" si="4"/>
        <v>5657.567</v>
      </c>
      <c r="K32" s="14">
        <f t="shared" si="5"/>
        <v>5657.567</v>
      </c>
    </row>
    <row r="33" spans="1:11" ht="18.95" customHeight="1" x14ac:dyDescent="0.25">
      <c r="A33" s="112" t="s">
        <v>782</v>
      </c>
      <c r="B33" s="111" t="s">
        <v>328</v>
      </c>
      <c r="C33" s="112" t="s">
        <v>578</v>
      </c>
      <c r="D33" s="9"/>
      <c r="E33" s="9"/>
      <c r="F33" s="123">
        <v>1</v>
      </c>
      <c r="G33" s="15"/>
      <c r="H33" s="126">
        <v>47.85</v>
      </c>
      <c r="I33" s="15">
        <f t="shared" si="3"/>
        <v>2722.665</v>
      </c>
      <c r="J33" s="15">
        <f t="shared" si="4"/>
        <v>2722.665</v>
      </c>
      <c r="K33" s="14">
        <f t="shared" si="5"/>
        <v>2722.665</v>
      </c>
    </row>
    <row r="34" spans="1:11" ht="18.95" customHeight="1" x14ac:dyDescent="0.25">
      <c r="A34" s="112" t="s">
        <v>499</v>
      </c>
      <c r="B34" s="111" t="s">
        <v>332</v>
      </c>
      <c r="C34" s="112" t="s">
        <v>577</v>
      </c>
      <c r="D34" s="9"/>
      <c r="E34" s="9"/>
      <c r="F34" s="123">
        <v>1</v>
      </c>
      <c r="G34" s="15"/>
      <c r="H34" s="126">
        <v>122.62</v>
      </c>
      <c r="I34" s="15">
        <f t="shared" si="3"/>
        <v>6977.0780000000004</v>
      </c>
      <c r="J34" s="15">
        <f t="shared" si="4"/>
        <v>6977.0780000000004</v>
      </c>
      <c r="K34" s="14">
        <f t="shared" si="5"/>
        <v>6977.0780000000004</v>
      </c>
    </row>
    <row r="35" spans="1:11" ht="18.95" customHeight="1" x14ac:dyDescent="0.25">
      <c r="A35" s="112" t="s">
        <v>500</v>
      </c>
      <c r="B35" s="111" t="s">
        <v>329</v>
      </c>
      <c r="C35" s="112" t="s">
        <v>576</v>
      </c>
      <c r="D35" s="9"/>
      <c r="E35" s="9"/>
      <c r="F35" s="123">
        <v>1</v>
      </c>
      <c r="G35" s="15"/>
      <c r="H35" s="126">
        <v>185</v>
      </c>
      <c r="I35" s="15">
        <f t="shared" si="3"/>
        <v>10526.5</v>
      </c>
      <c r="J35" s="15">
        <f t="shared" si="4"/>
        <v>10526.5</v>
      </c>
      <c r="K35" s="14">
        <f t="shared" si="5"/>
        <v>10526.5</v>
      </c>
    </row>
    <row r="36" spans="1:11" ht="18.95" customHeight="1" x14ac:dyDescent="0.25">
      <c r="A36" s="112" t="s">
        <v>499</v>
      </c>
      <c r="B36" s="111" t="s">
        <v>333</v>
      </c>
      <c r="C36" s="112" t="s">
        <v>575</v>
      </c>
      <c r="D36" s="9"/>
      <c r="E36" s="9"/>
      <c r="F36" s="123">
        <v>1</v>
      </c>
      <c r="G36" s="15"/>
      <c r="H36" s="126">
        <v>320.27</v>
      </c>
      <c r="I36" s="15">
        <f t="shared" si="3"/>
        <v>18223.362999999998</v>
      </c>
      <c r="J36" s="15">
        <f t="shared" si="4"/>
        <v>18223.362999999998</v>
      </c>
      <c r="K36" s="14">
        <f t="shared" si="5"/>
        <v>18223.362999999998</v>
      </c>
    </row>
    <row r="37" spans="1:11" ht="18.95" customHeight="1" x14ac:dyDescent="0.25">
      <c r="A37" s="112" t="s">
        <v>501</v>
      </c>
      <c r="B37" s="111" t="s">
        <v>329</v>
      </c>
      <c r="C37" s="112" t="s">
        <v>574</v>
      </c>
      <c r="D37" s="9"/>
      <c r="E37" s="9"/>
      <c r="F37" s="123">
        <v>1</v>
      </c>
      <c r="G37" s="15"/>
      <c r="H37" s="126">
        <v>25.3</v>
      </c>
      <c r="I37" s="15">
        <f t="shared" si="3"/>
        <v>1439.57</v>
      </c>
      <c r="J37" s="15">
        <f t="shared" si="4"/>
        <v>1439.57</v>
      </c>
      <c r="K37" s="14">
        <f t="shared" si="5"/>
        <v>1439.57</v>
      </c>
    </row>
    <row r="38" spans="1:11" ht="18.95" customHeight="1" x14ac:dyDescent="0.25">
      <c r="A38" s="112" t="s">
        <v>501</v>
      </c>
      <c r="B38" s="111" t="s">
        <v>332</v>
      </c>
      <c r="C38" s="112" t="s">
        <v>783</v>
      </c>
      <c r="D38" s="9"/>
      <c r="E38" s="9"/>
      <c r="F38" s="123">
        <v>1</v>
      </c>
      <c r="G38" s="15"/>
      <c r="H38" s="126">
        <v>12.55</v>
      </c>
      <c r="I38" s="15">
        <f t="shared" si="3"/>
        <v>714.09500000000003</v>
      </c>
      <c r="J38" s="15">
        <f t="shared" si="4"/>
        <v>714.09500000000003</v>
      </c>
      <c r="K38" s="14">
        <f t="shared" si="5"/>
        <v>714.09500000000003</v>
      </c>
    </row>
    <row r="39" spans="1:11" ht="18.95" customHeight="1" x14ac:dyDescent="0.25">
      <c r="A39" s="112" t="s">
        <v>502</v>
      </c>
      <c r="B39" s="111" t="s">
        <v>328</v>
      </c>
      <c r="C39" s="112" t="s">
        <v>573</v>
      </c>
      <c r="D39" s="9"/>
      <c r="E39" s="9"/>
      <c r="F39" s="123">
        <v>1</v>
      </c>
      <c r="G39" s="15"/>
      <c r="H39" s="126">
        <v>14.5</v>
      </c>
      <c r="I39" s="15">
        <f t="shared" si="3"/>
        <v>825.05</v>
      </c>
      <c r="J39" s="15">
        <f t="shared" si="4"/>
        <v>825.05</v>
      </c>
      <c r="K39" s="14">
        <f t="shared" si="5"/>
        <v>825.05</v>
      </c>
    </row>
    <row r="40" spans="1:11" ht="18.95" customHeight="1" x14ac:dyDescent="0.25">
      <c r="A40" s="112" t="s">
        <v>502</v>
      </c>
      <c r="B40" s="111" t="s">
        <v>333</v>
      </c>
      <c r="C40" s="112" t="s">
        <v>1007</v>
      </c>
      <c r="D40" s="9"/>
      <c r="E40" s="9"/>
      <c r="F40" s="222">
        <v>1</v>
      </c>
      <c r="G40" s="15"/>
      <c r="H40" s="126">
        <v>33.1</v>
      </c>
      <c r="I40" s="15">
        <f t="shared" ref="I40" si="6">H40*$I$9</f>
        <v>1883.39</v>
      </c>
      <c r="J40" s="15">
        <f t="shared" ref="J40" si="7">I40-I40*$J$9/100</f>
        <v>1883.39</v>
      </c>
      <c r="K40" s="14">
        <f t="shared" ref="K40" si="8">J40*F40</f>
        <v>1883.39</v>
      </c>
    </row>
    <row r="41" spans="1:11" ht="18.95" customHeight="1" x14ac:dyDescent="0.25">
      <c r="A41" s="112" t="s">
        <v>503</v>
      </c>
      <c r="B41" s="111" t="s">
        <v>329</v>
      </c>
      <c r="C41" s="112" t="s">
        <v>572</v>
      </c>
      <c r="D41" s="9"/>
      <c r="E41" s="9"/>
      <c r="F41" s="123">
        <v>1</v>
      </c>
      <c r="G41" s="15"/>
      <c r="H41" s="126">
        <v>16.63</v>
      </c>
      <c r="I41" s="15">
        <f t="shared" si="3"/>
        <v>946.24699999999996</v>
      </c>
      <c r="J41" s="15">
        <f t="shared" si="4"/>
        <v>946.24699999999996</v>
      </c>
      <c r="K41" s="14">
        <f t="shared" si="5"/>
        <v>946.24699999999996</v>
      </c>
    </row>
    <row r="42" spans="1:11" ht="18.95" customHeight="1" x14ac:dyDescent="0.25">
      <c r="A42" s="112" t="s">
        <v>504</v>
      </c>
      <c r="B42" s="111" t="s">
        <v>329</v>
      </c>
      <c r="C42" s="112" t="s">
        <v>571</v>
      </c>
      <c r="D42" s="9"/>
      <c r="E42" s="9"/>
      <c r="F42" s="123">
        <v>1</v>
      </c>
      <c r="G42" s="15"/>
      <c r="H42" s="126">
        <v>16.63</v>
      </c>
      <c r="I42" s="15">
        <f t="shared" si="3"/>
        <v>946.24699999999996</v>
      </c>
      <c r="J42" s="15">
        <f t="shared" si="4"/>
        <v>946.24699999999996</v>
      </c>
      <c r="K42" s="14">
        <f t="shared" si="5"/>
        <v>946.24699999999996</v>
      </c>
    </row>
    <row r="43" spans="1:11" ht="18.95" customHeight="1" x14ac:dyDescent="0.25">
      <c r="A43" s="112" t="s">
        <v>503</v>
      </c>
      <c r="B43" s="111" t="s">
        <v>332</v>
      </c>
      <c r="C43" s="112" t="s">
        <v>570</v>
      </c>
      <c r="D43" s="9"/>
      <c r="E43" s="9"/>
      <c r="F43" s="123">
        <v>1</v>
      </c>
      <c r="G43" s="15"/>
      <c r="H43" s="126">
        <v>6.36</v>
      </c>
      <c r="I43" s="15">
        <f t="shared" si="3"/>
        <v>361.88400000000001</v>
      </c>
      <c r="J43" s="15">
        <f t="shared" si="4"/>
        <v>361.88400000000001</v>
      </c>
      <c r="K43" s="14">
        <f t="shared" si="5"/>
        <v>361.88400000000001</v>
      </c>
    </row>
    <row r="44" spans="1:11" ht="18.95" customHeight="1" x14ac:dyDescent="0.25">
      <c r="A44" s="112" t="s">
        <v>505</v>
      </c>
      <c r="B44" s="111" t="s">
        <v>329</v>
      </c>
      <c r="C44" s="112" t="s">
        <v>569</v>
      </c>
      <c r="D44" s="9"/>
      <c r="E44" s="9"/>
      <c r="F44" s="123">
        <v>1</v>
      </c>
      <c r="G44" s="15"/>
      <c r="H44" s="126">
        <v>4</v>
      </c>
      <c r="I44" s="15">
        <f t="shared" si="3"/>
        <v>227.6</v>
      </c>
      <c r="J44" s="15">
        <f t="shared" si="4"/>
        <v>227.6</v>
      </c>
      <c r="K44" s="14">
        <f t="shared" si="5"/>
        <v>227.6</v>
      </c>
    </row>
    <row r="45" spans="1:11" ht="18.95" customHeight="1" x14ac:dyDescent="0.25">
      <c r="A45" s="112" t="s">
        <v>506</v>
      </c>
      <c r="B45" s="111" t="s">
        <v>329</v>
      </c>
      <c r="C45" s="112" t="s">
        <v>568</v>
      </c>
      <c r="D45" s="9"/>
      <c r="E45" s="9"/>
      <c r="F45" s="123">
        <v>1</v>
      </c>
      <c r="G45" s="15"/>
      <c r="H45" s="126">
        <v>4.26</v>
      </c>
      <c r="I45" s="15">
        <f t="shared" si="3"/>
        <v>242.39399999999998</v>
      </c>
      <c r="J45" s="15">
        <f t="shared" si="4"/>
        <v>242.39399999999998</v>
      </c>
      <c r="K45" s="14">
        <f t="shared" si="5"/>
        <v>242.39399999999998</v>
      </c>
    </row>
    <row r="46" spans="1:11" ht="18.95" customHeight="1" x14ac:dyDescent="0.25">
      <c r="A46" s="112" t="s">
        <v>505</v>
      </c>
      <c r="B46" s="111" t="s">
        <v>329</v>
      </c>
      <c r="C46" s="112" t="s">
        <v>567</v>
      </c>
      <c r="D46" s="9"/>
      <c r="E46" s="9"/>
      <c r="F46" s="123">
        <v>1</v>
      </c>
      <c r="G46" s="15"/>
      <c r="H46" s="126">
        <v>4.4000000000000004</v>
      </c>
      <c r="I46" s="15">
        <f t="shared" si="3"/>
        <v>250.36</v>
      </c>
      <c r="J46" s="15">
        <f t="shared" si="4"/>
        <v>250.36</v>
      </c>
      <c r="K46" s="14">
        <f t="shared" si="5"/>
        <v>250.36</v>
      </c>
    </row>
    <row r="47" spans="1:11" ht="18.95" customHeight="1" x14ac:dyDescent="0.25">
      <c r="A47" s="112" t="s">
        <v>506</v>
      </c>
      <c r="B47" s="111" t="s">
        <v>329</v>
      </c>
      <c r="C47" s="112" t="s">
        <v>566</v>
      </c>
      <c r="D47" s="9"/>
      <c r="E47" s="9"/>
      <c r="F47" s="123">
        <v>1</v>
      </c>
      <c r="G47" s="15"/>
      <c r="H47" s="126">
        <v>5</v>
      </c>
      <c r="I47" s="15">
        <f t="shared" si="3"/>
        <v>284.5</v>
      </c>
      <c r="J47" s="15">
        <f t="shared" si="4"/>
        <v>284.5</v>
      </c>
      <c r="K47" s="14">
        <f t="shared" si="5"/>
        <v>284.5</v>
      </c>
    </row>
    <row r="48" spans="1:11" ht="18.95" customHeight="1" x14ac:dyDescent="0.25">
      <c r="A48" s="112" t="s">
        <v>505</v>
      </c>
      <c r="B48" s="111" t="s">
        <v>329</v>
      </c>
      <c r="C48" s="112" t="s">
        <v>565</v>
      </c>
      <c r="D48" s="9"/>
      <c r="E48" s="9"/>
      <c r="F48" s="123">
        <v>1</v>
      </c>
      <c r="G48" s="15"/>
      <c r="H48" s="126">
        <v>6.4</v>
      </c>
      <c r="I48" s="15">
        <f t="shared" si="3"/>
        <v>364.16</v>
      </c>
      <c r="J48" s="15">
        <f t="shared" si="4"/>
        <v>364.16</v>
      </c>
      <c r="K48" s="14">
        <f>J48*F48</f>
        <v>364.16</v>
      </c>
    </row>
    <row r="49" spans="1:11" ht="18.95" customHeight="1" x14ac:dyDescent="0.25">
      <c r="A49" s="112" t="s">
        <v>506</v>
      </c>
      <c r="B49" s="111" t="s">
        <v>328</v>
      </c>
      <c r="C49" s="112" t="s">
        <v>564</v>
      </c>
      <c r="D49" s="9"/>
      <c r="E49" s="9"/>
      <c r="F49" s="123">
        <v>1</v>
      </c>
      <c r="G49" s="15"/>
      <c r="H49" s="126">
        <v>2.6</v>
      </c>
      <c r="I49" s="15">
        <f t="shared" si="3"/>
        <v>147.94</v>
      </c>
      <c r="J49" s="15">
        <f t="shared" si="4"/>
        <v>147.94</v>
      </c>
      <c r="K49" s="14">
        <f t="shared" ref="K49:K67" si="9">J49*F49</f>
        <v>147.94</v>
      </c>
    </row>
    <row r="50" spans="1:11" ht="18.95" customHeight="1" x14ac:dyDescent="0.25">
      <c r="A50" s="112" t="s">
        <v>505</v>
      </c>
      <c r="B50" s="111" t="s">
        <v>328</v>
      </c>
      <c r="C50" s="112" t="s">
        <v>563</v>
      </c>
      <c r="D50" s="9"/>
      <c r="E50" s="9"/>
      <c r="F50" s="123">
        <v>1</v>
      </c>
      <c r="G50" s="15"/>
      <c r="H50" s="126">
        <v>3.13</v>
      </c>
      <c r="I50" s="15">
        <f t="shared" si="3"/>
        <v>178.09699999999998</v>
      </c>
      <c r="J50" s="15">
        <f t="shared" si="4"/>
        <v>178.09699999999998</v>
      </c>
      <c r="K50" s="14">
        <f t="shared" si="9"/>
        <v>178.09699999999998</v>
      </c>
    </row>
    <row r="51" spans="1:11" ht="18.95" customHeight="1" x14ac:dyDescent="0.25">
      <c r="A51" s="112" t="s">
        <v>505</v>
      </c>
      <c r="B51" s="111" t="s">
        <v>328</v>
      </c>
      <c r="C51" s="112" t="s">
        <v>562</v>
      </c>
      <c r="D51" s="9"/>
      <c r="E51" s="9"/>
      <c r="F51" s="123">
        <v>1</v>
      </c>
      <c r="G51" s="15"/>
      <c r="H51" s="126">
        <v>4.2</v>
      </c>
      <c r="I51" s="15">
        <f t="shared" si="3"/>
        <v>238.98000000000002</v>
      </c>
      <c r="J51" s="15">
        <f t="shared" si="4"/>
        <v>238.98000000000002</v>
      </c>
      <c r="K51" s="14">
        <f t="shared" si="9"/>
        <v>238.98000000000002</v>
      </c>
    </row>
    <row r="52" spans="1:11" ht="18.95" customHeight="1" x14ac:dyDescent="0.25">
      <c r="A52" s="112" t="s">
        <v>505</v>
      </c>
      <c r="B52" s="111" t="s">
        <v>328</v>
      </c>
      <c r="C52" s="112" t="s">
        <v>561</v>
      </c>
      <c r="D52" s="9"/>
      <c r="E52" s="9"/>
      <c r="F52" s="123">
        <v>1</v>
      </c>
      <c r="G52" s="15"/>
      <c r="H52" s="126">
        <v>5.0999999999999996</v>
      </c>
      <c r="I52" s="15">
        <f t="shared" si="3"/>
        <v>290.19</v>
      </c>
      <c r="J52" s="15">
        <f t="shared" si="4"/>
        <v>290.19</v>
      </c>
      <c r="K52" s="14">
        <f t="shared" si="9"/>
        <v>290.19</v>
      </c>
    </row>
    <row r="53" spans="1:11" ht="18.95" customHeight="1" x14ac:dyDescent="0.25">
      <c r="A53" s="112" t="s">
        <v>502</v>
      </c>
      <c r="B53" s="111" t="s">
        <v>333</v>
      </c>
      <c r="C53" s="112" t="s">
        <v>560</v>
      </c>
      <c r="D53" s="9"/>
      <c r="E53" s="9"/>
      <c r="F53" s="123">
        <v>1</v>
      </c>
      <c r="G53" s="15"/>
      <c r="H53" s="126">
        <v>33.08</v>
      </c>
      <c r="I53" s="15">
        <f t="shared" si="3"/>
        <v>1882.252</v>
      </c>
      <c r="J53" s="15">
        <f t="shared" si="4"/>
        <v>1882.252</v>
      </c>
      <c r="K53" s="14">
        <f t="shared" si="9"/>
        <v>1882.252</v>
      </c>
    </row>
    <row r="54" spans="1:11" ht="18.95" customHeight="1" x14ac:dyDescent="0.25">
      <c r="A54" s="112" t="s">
        <v>502</v>
      </c>
      <c r="B54" s="111" t="s">
        <v>333</v>
      </c>
      <c r="C54" s="112" t="s">
        <v>559</v>
      </c>
      <c r="D54" s="9"/>
      <c r="E54" s="9"/>
      <c r="F54" s="123">
        <v>1</v>
      </c>
      <c r="G54" s="15"/>
      <c r="H54" s="126">
        <v>83.33</v>
      </c>
      <c r="I54" s="15">
        <f t="shared" si="3"/>
        <v>4741.4769999999999</v>
      </c>
      <c r="J54" s="15">
        <f t="shared" si="4"/>
        <v>4741.4769999999999</v>
      </c>
      <c r="K54" s="14">
        <f t="shared" si="9"/>
        <v>4741.4769999999999</v>
      </c>
    </row>
    <row r="55" spans="1:11" ht="18.95" customHeight="1" x14ac:dyDescent="0.25">
      <c r="A55" s="112" t="s">
        <v>507</v>
      </c>
      <c r="B55" s="111" t="s">
        <v>329</v>
      </c>
      <c r="C55" s="112" t="s">
        <v>558</v>
      </c>
      <c r="D55" s="9"/>
      <c r="E55" s="9"/>
      <c r="F55" s="123">
        <v>1</v>
      </c>
      <c r="G55" s="15"/>
      <c r="H55" s="126">
        <v>6.88</v>
      </c>
      <c r="I55" s="15">
        <f t="shared" si="3"/>
        <v>391.47199999999998</v>
      </c>
      <c r="J55" s="15">
        <f t="shared" si="4"/>
        <v>391.47199999999998</v>
      </c>
      <c r="K55" s="14">
        <f t="shared" si="9"/>
        <v>391.47199999999998</v>
      </c>
    </row>
    <row r="56" spans="1:11" ht="18.95" customHeight="1" x14ac:dyDescent="0.25">
      <c r="A56" s="112" t="s">
        <v>508</v>
      </c>
      <c r="B56" s="111" t="s">
        <v>329</v>
      </c>
      <c r="C56" s="112" t="s">
        <v>557</v>
      </c>
      <c r="D56" s="9"/>
      <c r="E56" s="9"/>
      <c r="F56" s="123">
        <v>1</v>
      </c>
      <c r="G56" s="15"/>
      <c r="H56" s="126">
        <v>4.7699999999999996</v>
      </c>
      <c r="I56" s="15">
        <f t="shared" si="3"/>
        <v>271.41299999999995</v>
      </c>
      <c r="J56" s="15">
        <f t="shared" si="4"/>
        <v>271.41299999999995</v>
      </c>
      <c r="K56" s="14">
        <f t="shared" si="9"/>
        <v>271.41299999999995</v>
      </c>
    </row>
    <row r="57" spans="1:11" ht="18.95" customHeight="1" x14ac:dyDescent="0.25">
      <c r="A57" s="112" t="s">
        <v>507</v>
      </c>
      <c r="B57" s="111" t="s">
        <v>333</v>
      </c>
      <c r="C57" s="112" t="s">
        <v>556</v>
      </c>
      <c r="D57" s="9"/>
      <c r="E57" s="9"/>
      <c r="F57" s="123">
        <v>1</v>
      </c>
      <c r="G57" s="15"/>
      <c r="H57" s="126">
        <v>14.85</v>
      </c>
      <c r="I57" s="15">
        <f t="shared" si="3"/>
        <v>844.96499999999992</v>
      </c>
      <c r="J57" s="15">
        <f t="shared" si="4"/>
        <v>844.96499999999992</v>
      </c>
      <c r="K57" s="14">
        <f t="shared" si="9"/>
        <v>844.96499999999992</v>
      </c>
    </row>
    <row r="58" spans="1:11" s="6" customFormat="1" ht="18.95" customHeight="1" x14ac:dyDescent="0.15">
      <c r="A58" s="159" t="s">
        <v>597</v>
      </c>
      <c r="B58" s="107"/>
      <c r="C58" s="107"/>
      <c r="D58" s="107"/>
      <c r="E58" s="107"/>
      <c r="F58" s="107"/>
      <c r="G58" s="107"/>
      <c r="H58" s="107"/>
      <c r="I58" s="107"/>
      <c r="J58" s="108"/>
      <c r="K58" s="60"/>
    </row>
    <row r="59" spans="1:11" ht="18.95" customHeight="1" x14ac:dyDescent="0.25">
      <c r="A59" s="146" t="s">
        <v>509</v>
      </c>
      <c r="B59" s="147" t="s">
        <v>329</v>
      </c>
      <c r="C59" s="146" t="s">
        <v>555</v>
      </c>
      <c r="D59" s="9"/>
      <c r="E59" s="9"/>
      <c r="F59" s="143">
        <v>1</v>
      </c>
      <c r="G59" s="15"/>
      <c r="H59" s="148">
        <v>85.5</v>
      </c>
      <c r="I59" s="15">
        <f t="shared" ref="I59:I65" si="10">H59*$I$9</f>
        <v>4864.95</v>
      </c>
      <c r="J59" s="15">
        <f t="shared" ref="J59:J65" si="11">I59-I59*$J$9/100</f>
        <v>4864.95</v>
      </c>
      <c r="K59" s="14">
        <f t="shared" si="9"/>
        <v>4864.95</v>
      </c>
    </row>
    <row r="60" spans="1:11" ht="18.95" customHeight="1" x14ac:dyDescent="0.25">
      <c r="A60" s="146" t="s">
        <v>512</v>
      </c>
      <c r="B60" s="147" t="s">
        <v>334</v>
      </c>
      <c r="C60" s="146" t="s">
        <v>554</v>
      </c>
      <c r="D60" s="9"/>
      <c r="E60" s="9"/>
      <c r="F60" s="143">
        <v>1</v>
      </c>
      <c r="G60" s="15"/>
      <c r="H60" s="148">
        <v>38.299999999999997</v>
      </c>
      <c r="I60" s="15">
        <f t="shared" si="10"/>
        <v>2179.27</v>
      </c>
      <c r="J60" s="15">
        <f t="shared" si="11"/>
        <v>2179.27</v>
      </c>
      <c r="K60" s="14">
        <f t="shared" si="9"/>
        <v>2179.27</v>
      </c>
    </row>
    <row r="61" spans="1:11" ht="18.95" customHeight="1" x14ac:dyDescent="0.25">
      <c r="A61" s="146" t="s">
        <v>512</v>
      </c>
      <c r="B61" s="147" t="s">
        <v>334</v>
      </c>
      <c r="C61" s="146" t="s">
        <v>553</v>
      </c>
      <c r="D61" s="9"/>
      <c r="E61" s="9"/>
      <c r="F61" s="143">
        <v>1</v>
      </c>
      <c r="G61" s="15"/>
      <c r="H61" s="148">
        <v>77.95</v>
      </c>
      <c r="I61" s="15">
        <f t="shared" si="10"/>
        <v>4435.3550000000005</v>
      </c>
      <c r="J61" s="15">
        <f t="shared" si="11"/>
        <v>4435.3550000000005</v>
      </c>
      <c r="K61" s="14">
        <f t="shared" si="9"/>
        <v>4435.3550000000005</v>
      </c>
    </row>
    <row r="62" spans="1:11" ht="18.95" customHeight="1" x14ac:dyDescent="0.25">
      <c r="A62" s="146" t="s">
        <v>512</v>
      </c>
      <c r="B62" s="147" t="s">
        <v>334</v>
      </c>
      <c r="C62" s="146" t="s">
        <v>552</v>
      </c>
      <c r="D62" s="9"/>
      <c r="E62" s="9"/>
      <c r="F62" s="143">
        <v>1</v>
      </c>
      <c r="G62" s="15"/>
      <c r="H62" s="148">
        <v>153.15</v>
      </c>
      <c r="I62" s="15">
        <f t="shared" si="10"/>
        <v>8714.2350000000006</v>
      </c>
      <c r="J62" s="15">
        <f t="shared" si="11"/>
        <v>8714.2350000000006</v>
      </c>
      <c r="K62" s="14">
        <f t="shared" si="9"/>
        <v>8714.2350000000006</v>
      </c>
    </row>
    <row r="63" spans="1:11" ht="18.95" customHeight="1" x14ac:dyDescent="0.25">
      <c r="A63" s="146" t="s">
        <v>511</v>
      </c>
      <c r="B63" s="147" t="s">
        <v>335</v>
      </c>
      <c r="C63" s="146" t="s">
        <v>551</v>
      </c>
      <c r="D63" s="9"/>
      <c r="E63" s="9"/>
      <c r="F63" s="143">
        <v>1</v>
      </c>
      <c r="G63" s="15"/>
      <c r="H63" s="148">
        <v>9</v>
      </c>
      <c r="I63" s="15">
        <f t="shared" si="10"/>
        <v>512.1</v>
      </c>
      <c r="J63" s="15">
        <f t="shared" si="11"/>
        <v>512.1</v>
      </c>
      <c r="K63" s="14">
        <f t="shared" si="9"/>
        <v>512.1</v>
      </c>
    </row>
    <row r="64" spans="1:11" ht="18.95" customHeight="1" x14ac:dyDescent="0.25">
      <c r="A64" s="146" t="s">
        <v>1008</v>
      </c>
      <c r="B64" s="147"/>
      <c r="C64" s="146" t="s">
        <v>1009</v>
      </c>
      <c r="D64" s="9"/>
      <c r="E64" s="9"/>
      <c r="F64" s="222">
        <v>1</v>
      </c>
      <c r="G64" s="15"/>
      <c r="H64" s="148">
        <v>6.38</v>
      </c>
      <c r="I64" s="15">
        <f t="shared" ref="I64" si="12">H64*$I$9</f>
        <v>363.02199999999999</v>
      </c>
      <c r="J64" s="15">
        <f t="shared" ref="J64" si="13">I64-I64*$J$9/100</f>
        <v>363.02199999999999</v>
      </c>
      <c r="K64" s="14">
        <f t="shared" ref="K64" si="14">J64*F64</f>
        <v>363.02199999999999</v>
      </c>
    </row>
    <row r="65" spans="1:11" ht="18.95" customHeight="1" x14ac:dyDescent="0.25">
      <c r="A65" s="146" t="s">
        <v>510</v>
      </c>
      <c r="B65" s="147" t="s">
        <v>336</v>
      </c>
      <c r="C65" s="146" t="s">
        <v>550</v>
      </c>
      <c r="D65" s="9"/>
      <c r="E65" s="9"/>
      <c r="F65" s="143">
        <v>1</v>
      </c>
      <c r="G65" s="15"/>
      <c r="H65" s="148">
        <v>12</v>
      </c>
      <c r="I65" s="15">
        <f t="shared" si="10"/>
        <v>682.8</v>
      </c>
      <c r="J65" s="15">
        <f t="shared" si="11"/>
        <v>682.8</v>
      </c>
      <c r="K65" s="14">
        <f t="shared" si="9"/>
        <v>682.8</v>
      </c>
    </row>
    <row r="66" spans="1:11" s="6" customFormat="1" ht="18.95" customHeight="1" x14ac:dyDescent="0.15">
      <c r="A66" s="159" t="s">
        <v>602</v>
      </c>
      <c r="B66" s="149"/>
      <c r="C66" s="149"/>
      <c r="D66" s="149"/>
      <c r="E66" s="149"/>
      <c r="F66" s="149"/>
      <c r="G66" s="149"/>
      <c r="H66" s="149"/>
      <c r="I66" s="149"/>
      <c r="J66" s="150"/>
      <c r="K66" s="60"/>
    </row>
    <row r="67" spans="1:11" ht="18.95" customHeight="1" x14ac:dyDescent="0.25">
      <c r="A67" s="146" t="s">
        <v>337</v>
      </c>
      <c r="B67" s="147" t="s">
        <v>329</v>
      </c>
      <c r="C67" s="146" t="s">
        <v>549</v>
      </c>
      <c r="D67" s="9"/>
      <c r="E67" s="9"/>
      <c r="F67" s="143">
        <v>1</v>
      </c>
      <c r="G67" s="15"/>
      <c r="H67" s="148">
        <v>2.31</v>
      </c>
      <c r="I67" s="15">
        <f t="shared" ref="I67:I73" si="15">H67*$I$9</f>
        <v>131.43899999999999</v>
      </c>
      <c r="J67" s="15">
        <f t="shared" ref="J67:J73" si="16">I67-I67*$J$9/100</f>
        <v>131.43899999999999</v>
      </c>
      <c r="K67" s="14">
        <f t="shared" si="9"/>
        <v>131.43899999999999</v>
      </c>
    </row>
    <row r="68" spans="1:11" ht="18.95" customHeight="1" x14ac:dyDescent="0.25">
      <c r="A68" s="146" t="s">
        <v>338</v>
      </c>
      <c r="B68" s="147" t="s">
        <v>329</v>
      </c>
      <c r="C68" s="146" t="s">
        <v>548</v>
      </c>
      <c r="D68" s="9"/>
      <c r="E68" s="9"/>
      <c r="F68" s="143">
        <v>1</v>
      </c>
      <c r="G68" s="15"/>
      <c r="H68" s="148">
        <v>2.85</v>
      </c>
      <c r="I68" s="15">
        <f t="shared" si="15"/>
        <v>162.16499999999999</v>
      </c>
      <c r="J68" s="15">
        <f t="shared" si="16"/>
        <v>162.16499999999999</v>
      </c>
      <c r="K68" s="14">
        <f>J68*F68</f>
        <v>162.16499999999999</v>
      </c>
    </row>
    <row r="69" spans="1:11" ht="18.95" customHeight="1" x14ac:dyDescent="0.25">
      <c r="A69" s="146" t="s">
        <v>784</v>
      </c>
      <c r="B69" s="147" t="s">
        <v>329</v>
      </c>
      <c r="C69" s="146" t="s">
        <v>546</v>
      </c>
      <c r="D69" s="9"/>
      <c r="E69" s="9"/>
      <c r="F69" s="143">
        <v>1</v>
      </c>
      <c r="G69" s="15"/>
      <c r="H69" s="148">
        <v>3.38</v>
      </c>
      <c r="I69" s="15">
        <f t="shared" ref="I69" si="17">H69*$I$9</f>
        <v>192.322</v>
      </c>
      <c r="J69" s="15">
        <f t="shared" ref="J69" si="18">I69-I69*$J$9/100</f>
        <v>192.322</v>
      </c>
      <c r="K69" s="14">
        <f>J69*F69</f>
        <v>192.322</v>
      </c>
    </row>
    <row r="70" spans="1:11" ht="18.95" customHeight="1" x14ac:dyDescent="0.25">
      <c r="A70" s="146" t="s">
        <v>339</v>
      </c>
      <c r="B70" s="147" t="s">
        <v>329</v>
      </c>
      <c r="C70" s="146" t="s">
        <v>547</v>
      </c>
      <c r="D70" s="9"/>
      <c r="E70" s="9"/>
      <c r="F70" s="143">
        <v>1</v>
      </c>
      <c r="G70" s="15"/>
      <c r="H70" s="148">
        <v>4.0999999999999996</v>
      </c>
      <c r="I70" s="15">
        <f t="shared" si="15"/>
        <v>233.28999999999996</v>
      </c>
      <c r="J70" s="15">
        <f t="shared" si="16"/>
        <v>233.28999999999996</v>
      </c>
      <c r="K70" s="14">
        <f>J70*F70</f>
        <v>233.28999999999996</v>
      </c>
    </row>
    <row r="71" spans="1:11" ht="18.95" customHeight="1" x14ac:dyDescent="0.25">
      <c r="A71" s="146" t="s">
        <v>340</v>
      </c>
      <c r="B71" s="147" t="s">
        <v>329</v>
      </c>
      <c r="C71" s="146" t="s">
        <v>546</v>
      </c>
      <c r="D71" s="9"/>
      <c r="E71" s="9"/>
      <c r="F71" s="143">
        <v>1</v>
      </c>
      <c r="G71" s="15"/>
      <c r="H71" s="148">
        <v>4.68</v>
      </c>
      <c r="I71" s="15">
        <f t="shared" si="15"/>
        <v>266.29199999999997</v>
      </c>
      <c r="J71" s="15">
        <f t="shared" si="16"/>
        <v>266.29199999999997</v>
      </c>
      <c r="K71" s="14">
        <f>J71*F71</f>
        <v>266.29199999999997</v>
      </c>
    </row>
    <row r="72" spans="1:11" ht="18.95" customHeight="1" x14ac:dyDescent="0.25">
      <c r="A72" s="146" t="s">
        <v>341</v>
      </c>
      <c r="B72" s="147" t="s">
        <v>329</v>
      </c>
      <c r="C72" s="146" t="s">
        <v>545</v>
      </c>
      <c r="D72" s="9"/>
      <c r="E72" s="9"/>
      <c r="F72" s="143">
        <v>1</v>
      </c>
      <c r="G72" s="15"/>
      <c r="H72" s="148">
        <v>6.97</v>
      </c>
      <c r="I72" s="15">
        <f t="shared" si="15"/>
        <v>396.59299999999996</v>
      </c>
      <c r="J72" s="15">
        <f t="shared" si="16"/>
        <v>396.59299999999996</v>
      </c>
      <c r="K72" s="14">
        <f>J72*F72</f>
        <v>396.59299999999996</v>
      </c>
    </row>
    <row r="73" spans="1:11" ht="18.95" customHeight="1" x14ac:dyDescent="0.25">
      <c r="A73" s="146" t="s">
        <v>818</v>
      </c>
      <c r="B73" s="147" t="s">
        <v>329</v>
      </c>
      <c r="C73" s="146" t="s">
        <v>533</v>
      </c>
      <c r="D73" s="9"/>
      <c r="E73" s="9"/>
      <c r="F73" s="143">
        <v>1</v>
      </c>
      <c r="G73" s="15"/>
      <c r="H73" s="148">
        <v>7.5</v>
      </c>
      <c r="I73" s="15">
        <f t="shared" si="15"/>
        <v>426.75</v>
      </c>
      <c r="J73" s="15">
        <f t="shared" si="16"/>
        <v>426.75</v>
      </c>
      <c r="K73" s="14">
        <f t="shared" ref="K73:K79" si="19">J73*F73</f>
        <v>426.75</v>
      </c>
    </row>
    <row r="74" spans="1:11" ht="18.95" customHeight="1" x14ac:dyDescent="0.25">
      <c r="A74" s="146" t="s">
        <v>819</v>
      </c>
      <c r="B74" s="147" t="s">
        <v>329</v>
      </c>
      <c r="C74" s="146" t="s">
        <v>540</v>
      </c>
      <c r="D74" s="9"/>
      <c r="E74" s="9"/>
      <c r="F74" s="143">
        <v>1</v>
      </c>
      <c r="G74" s="15"/>
      <c r="H74" s="148">
        <v>1</v>
      </c>
      <c r="I74" s="15">
        <f t="shared" ref="I74:I79" si="20">H74*$I$9</f>
        <v>56.9</v>
      </c>
      <c r="J74" s="15">
        <f t="shared" ref="J74:J79" si="21">I74-I74*$J$9/100</f>
        <v>56.9</v>
      </c>
      <c r="K74" s="14">
        <f t="shared" si="19"/>
        <v>56.9</v>
      </c>
    </row>
    <row r="75" spans="1:11" ht="18.95" customHeight="1" x14ac:dyDescent="0.25">
      <c r="A75" s="146" t="s">
        <v>515</v>
      </c>
      <c r="B75" s="147" t="s">
        <v>329</v>
      </c>
      <c r="C75" s="146" t="s">
        <v>539</v>
      </c>
      <c r="D75" s="9"/>
      <c r="E75" s="9"/>
      <c r="F75" s="143">
        <v>1</v>
      </c>
      <c r="G75" s="15"/>
      <c r="H75" s="148">
        <v>1.5</v>
      </c>
      <c r="I75" s="15">
        <f t="shared" si="20"/>
        <v>85.35</v>
      </c>
      <c r="J75" s="15">
        <f t="shared" si="21"/>
        <v>85.35</v>
      </c>
      <c r="K75" s="14">
        <f t="shared" si="19"/>
        <v>85.35</v>
      </c>
    </row>
    <row r="76" spans="1:11" ht="18.95" customHeight="1" x14ac:dyDescent="0.25">
      <c r="A76" s="146" t="s">
        <v>513</v>
      </c>
      <c r="B76" s="147" t="s">
        <v>329</v>
      </c>
      <c r="C76" s="146" t="s">
        <v>538</v>
      </c>
      <c r="D76" s="9"/>
      <c r="E76" s="9"/>
      <c r="F76" s="143">
        <v>1</v>
      </c>
      <c r="G76" s="15"/>
      <c r="H76" s="148">
        <v>1.3</v>
      </c>
      <c r="I76" s="15">
        <f t="shared" si="20"/>
        <v>73.97</v>
      </c>
      <c r="J76" s="15">
        <f t="shared" si="21"/>
        <v>73.97</v>
      </c>
      <c r="K76" s="14">
        <f t="shared" si="19"/>
        <v>73.97</v>
      </c>
    </row>
    <row r="77" spans="1:11" ht="18.95" customHeight="1" x14ac:dyDescent="0.25">
      <c r="A77" s="146" t="s">
        <v>515</v>
      </c>
      <c r="B77" s="147" t="s">
        <v>329</v>
      </c>
      <c r="C77" s="146" t="s">
        <v>537</v>
      </c>
      <c r="D77" s="9"/>
      <c r="E77" s="9"/>
      <c r="F77" s="143">
        <v>1</v>
      </c>
      <c r="G77" s="15"/>
      <c r="H77" s="148">
        <v>2.2000000000000002</v>
      </c>
      <c r="I77" s="15">
        <f t="shared" si="20"/>
        <v>125.18</v>
      </c>
      <c r="J77" s="15">
        <f t="shared" si="21"/>
        <v>125.18</v>
      </c>
      <c r="K77" s="14">
        <f t="shared" si="19"/>
        <v>125.18</v>
      </c>
    </row>
    <row r="78" spans="1:11" ht="18.95" customHeight="1" x14ac:dyDescent="0.25">
      <c r="A78" s="146" t="s">
        <v>513</v>
      </c>
      <c r="B78" s="147" t="s">
        <v>329</v>
      </c>
      <c r="C78" s="146" t="s">
        <v>786</v>
      </c>
      <c r="D78" s="9"/>
      <c r="E78" s="9"/>
      <c r="F78" s="143">
        <v>1</v>
      </c>
      <c r="G78" s="15"/>
      <c r="H78" s="148">
        <v>2.9</v>
      </c>
      <c r="I78" s="15">
        <f t="shared" si="20"/>
        <v>165.01</v>
      </c>
      <c r="J78" s="15">
        <f t="shared" si="21"/>
        <v>165.01</v>
      </c>
      <c r="K78" s="14">
        <f t="shared" si="19"/>
        <v>165.01</v>
      </c>
    </row>
    <row r="79" spans="1:11" ht="18.95" customHeight="1" x14ac:dyDescent="0.25">
      <c r="A79" s="146" t="s">
        <v>515</v>
      </c>
      <c r="B79" s="147" t="s">
        <v>329</v>
      </c>
      <c r="C79" s="146" t="s">
        <v>785</v>
      </c>
      <c r="D79" s="9"/>
      <c r="E79" s="9"/>
      <c r="F79" s="143">
        <v>1</v>
      </c>
      <c r="G79" s="15"/>
      <c r="H79" s="148">
        <v>5</v>
      </c>
      <c r="I79" s="15">
        <f t="shared" si="20"/>
        <v>284.5</v>
      </c>
      <c r="J79" s="15">
        <f t="shared" si="21"/>
        <v>284.5</v>
      </c>
      <c r="K79" s="14">
        <f t="shared" si="19"/>
        <v>284.5</v>
      </c>
    </row>
    <row r="80" spans="1:11" s="6" customFormat="1" ht="18.95" customHeight="1" x14ac:dyDescent="0.15">
      <c r="A80" s="159" t="s">
        <v>603</v>
      </c>
      <c r="B80" s="149"/>
      <c r="C80" s="149"/>
      <c r="D80" s="149"/>
      <c r="E80" s="149"/>
      <c r="F80" s="149"/>
      <c r="G80" s="149"/>
      <c r="H80" s="149"/>
      <c r="I80" s="149"/>
      <c r="J80" s="150"/>
      <c r="K80" s="60"/>
    </row>
    <row r="81" spans="1:11" ht="18.95" customHeight="1" x14ac:dyDescent="0.25">
      <c r="A81" s="146" t="s">
        <v>342</v>
      </c>
      <c r="B81" s="147" t="s">
        <v>329</v>
      </c>
      <c r="C81" s="146" t="s">
        <v>544</v>
      </c>
      <c r="D81" s="9"/>
      <c r="E81" s="9"/>
      <c r="F81" s="143">
        <v>1</v>
      </c>
      <c r="G81" s="15"/>
      <c r="H81" s="148">
        <v>0.9</v>
      </c>
      <c r="I81" s="15">
        <f t="shared" ref="I81:I85" si="22">H81*$I$9</f>
        <v>51.21</v>
      </c>
      <c r="J81" s="15">
        <f t="shared" ref="J81:J85" si="23">I81-I81*$J$9/100</f>
        <v>51.21</v>
      </c>
      <c r="K81" s="14">
        <f t="shared" ref="K81:K86" si="24">J81*F81</f>
        <v>51.21</v>
      </c>
    </row>
    <row r="82" spans="1:11" ht="18.95" customHeight="1" x14ac:dyDescent="0.25">
      <c r="A82" s="146" t="s">
        <v>343</v>
      </c>
      <c r="B82" s="147" t="s">
        <v>329</v>
      </c>
      <c r="C82" s="146" t="s">
        <v>543</v>
      </c>
      <c r="D82" s="9"/>
      <c r="E82" s="9"/>
      <c r="F82" s="143">
        <v>1</v>
      </c>
      <c r="G82" s="15"/>
      <c r="H82" s="148">
        <v>1.68</v>
      </c>
      <c r="I82" s="15">
        <f t="shared" si="22"/>
        <v>95.591999999999999</v>
      </c>
      <c r="J82" s="15">
        <f t="shared" si="23"/>
        <v>95.591999999999999</v>
      </c>
      <c r="K82" s="14">
        <f t="shared" si="24"/>
        <v>95.591999999999999</v>
      </c>
    </row>
    <row r="83" spans="1:11" ht="18.95" customHeight="1" x14ac:dyDescent="0.25">
      <c r="A83" s="146" t="s">
        <v>344</v>
      </c>
      <c r="B83" s="147" t="s">
        <v>329</v>
      </c>
      <c r="C83" s="146" t="s">
        <v>542</v>
      </c>
      <c r="D83" s="9"/>
      <c r="E83" s="9"/>
      <c r="F83" s="143">
        <v>1</v>
      </c>
      <c r="G83" s="15"/>
      <c r="H83" s="148">
        <v>2.2000000000000002</v>
      </c>
      <c r="I83" s="15">
        <f t="shared" si="22"/>
        <v>125.18</v>
      </c>
      <c r="J83" s="15">
        <f t="shared" si="23"/>
        <v>125.18</v>
      </c>
      <c r="K83" s="14">
        <f t="shared" si="24"/>
        <v>125.18</v>
      </c>
    </row>
    <row r="84" spans="1:11" ht="18.95" customHeight="1" x14ac:dyDescent="0.25">
      <c r="A84" s="146" t="s">
        <v>345</v>
      </c>
      <c r="B84" s="147" t="s">
        <v>329</v>
      </c>
      <c r="C84" s="146" t="s">
        <v>541</v>
      </c>
      <c r="D84" s="9"/>
      <c r="E84" s="9"/>
      <c r="F84" s="143">
        <v>1</v>
      </c>
      <c r="G84" s="15"/>
      <c r="H84" s="148">
        <v>2.6</v>
      </c>
      <c r="I84" s="15">
        <f t="shared" si="22"/>
        <v>147.94</v>
      </c>
      <c r="J84" s="15">
        <f t="shared" si="23"/>
        <v>147.94</v>
      </c>
      <c r="K84" s="14">
        <f t="shared" si="24"/>
        <v>147.94</v>
      </c>
    </row>
    <row r="85" spans="1:11" ht="18.95" customHeight="1" x14ac:dyDescent="0.25">
      <c r="A85" s="146" t="s">
        <v>817</v>
      </c>
      <c r="B85" s="147" t="s">
        <v>329</v>
      </c>
      <c r="C85" s="146" t="s">
        <v>534</v>
      </c>
      <c r="D85" s="9"/>
      <c r="E85" s="9"/>
      <c r="F85" s="143">
        <v>1</v>
      </c>
      <c r="G85" s="15"/>
      <c r="H85" s="148">
        <v>4.0999999999999996</v>
      </c>
      <c r="I85" s="15">
        <f t="shared" si="22"/>
        <v>233.28999999999996</v>
      </c>
      <c r="J85" s="15">
        <f t="shared" si="23"/>
        <v>233.28999999999996</v>
      </c>
      <c r="K85" s="14">
        <f t="shared" si="24"/>
        <v>233.28999999999996</v>
      </c>
    </row>
    <row r="86" spans="1:11" ht="18.95" customHeight="1" x14ac:dyDescent="0.25">
      <c r="A86" s="146" t="s">
        <v>516</v>
      </c>
      <c r="B86" s="147" t="s">
        <v>329</v>
      </c>
      <c r="C86" s="146" t="s">
        <v>536</v>
      </c>
      <c r="D86" s="9"/>
      <c r="E86" s="9"/>
      <c r="F86" s="143">
        <v>1</v>
      </c>
      <c r="G86" s="15"/>
      <c r="H86" s="148">
        <v>5.4</v>
      </c>
      <c r="I86" s="15">
        <f>H86*$I$9</f>
        <v>307.26</v>
      </c>
      <c r="J86" s="15">
        <f>I86-I86*$J$9/100</f>
        <v>307.26</v>
      </c>
      <c r="K86" s="14">
        <f t="shared" si="24"/>
        <v>307.26</v>
      </c>
    </row>
    <row r="87" spans="1:11" ht="18.95" customHeight="1" x14ac:dyDescent="0.25">
      <c r="A87" s="146" t="s">
        <v>514</v>
      </c>
      <c r="B87" s="147" t="s">
        <v>329</v>
      </c>
      <c r="C87" s="146" t="s">
        <v>535</v>
      </c>
      <c r="D87" s="9"/>
      <c r="E87" s="9"/>
      <c r="F87" s="143">
        <v>1</v>
      </c>
      <c r="G87" s="15"/>
      <c r="H87" s="148">
        <v>18</v>
      </c>
      <c r="I87" s="15">
        <f>H87*$I$9</f>
        <v>1024.2</v>
      </c>
      <c r="J87" s="15">
        <f>I87-I87*$J$9/100</f>
        <v>1024.2</v>
      </c>
      <c r="K87" s="14">
        <f t="shared" ref="K87:K110" si="25">J87*F87</f>
        <v>1024.2</v>
      </c>
    </row>
    <row r="88" spans="1:11" s="6" customFormat="1" ht="18.95" customHeight="1" x14ac:dyDescent="0.15">
      <c r="A88" s="159" t="s">
        <v>600</v>
      </c>
      <c r="B88" s="107"/>
      <c r="C88" s="107"/>
      <c r="D88" s="107"/>
      <c r="E88" s="107"/>
      <c r="F88" s="107"/>
      <c r="G88" s="107"/>
      <c r="H88" s="107"/>
      <c r="I88" s="107"/>
      <c r="J88" s="108"/>
      <c r="K88" s="60"/>
    </row>
    <row r="89" spans="1:11" ht="18.95" customHeight="1" x14ac:dyDescent="0.25">
      <c r="A89" s="146" t="s">
        <v>787</v>
      </c>
      <c r="B89" s="147" t="s">
        <v>328</v>
      </c>
      <c r="C89" s="146" t="s">
        <v>788</v>
      </c>
      <c r="D89" s="9"/>
      <c r="E89" s="9"/>
      <c r="F89" s="143">
        <v>1</v>
      </c>
      <c r="G89" s="15"/>
      <c r="H89" s="148">
        <v>75.099999999999994</v>
      </c>
      <c r="I89" s="15">
        <f t="shared" ref="I89:I110" si="26">H89*$I$9</f>
        <v>4273.1899999999996</v>
      </c>
      <c r="J89" s="15">
        <f t="shared" ref="J89:J110" si="27">I89-I89*$J$9/100</f>
        <v>4273.1899999999996</v>
      </c>
      <c r="K89" s="14">
        <f t="shared" si="25"/>
        <v>4273.1899999999996</v>
      </c>
    </row>
    <row r="90" spans="1:11" ht="18.95" customHeight="1" x14ac:dyDescent="0.25">
      <c r="A90" s="146" t="s">
        <v>517</v>
      </c>
      <c r="B90" s="147" t="s">
        <v>328</v>
      </c>
      <c r="C90" s="146" t="s">
        <v>532</v>
      </c>
      <c r="D90" s="9"/>
      <c r="E90" s="9"/>
      <c r="F90" s="143">
        <v>1</v>
      </c>
      <c r="G90" s="15"/>
      <c r="H90" s="148">
        <v>76</v>
      </c>
      <c r="I90" s="15">
        <f t="shared" si="26"/>
        <v>4324.3999999999996</v>
      </c>
      <c r="J90" s="15">
        <f t="shared" si="27"/>
        <v>4324.3999999999996</v>
      </c>
      <c r="K90" s="14">
        <f t="shared" si="25"/>
        <v>4324.3999999999996</v>
      </c>
    </row>
    <row r="91" spans="1:11" ht="18.95" customHeight="1" x14ac:dyDescent="0.25">
      <c r="A91" s="146" t="s">
        <v>518</v>
      </c>
      <c r="B91" s="147" t="s">
        <v>328</v>
      </c>
      <c r="C91" s="146" t="s">
        <v>531</v>
      </c>
      <c r="D91" s="9"/>
      <c r="E91" s="9"/>
      <c r="F91" s="143">
        <v>1</v>
      </c>
      <c r="G91" s="15"/>
      <c r="H91" s="148">
        <v>50</v>
      </c>
      <c r="I91" s="15">
        <f t="shared" si="26"/>
        <v>2845</v>
      </c>
      <c r="J91" s="15">
        <f t="shared" si="27"/>
        <v>2845</v>
      </c>
      <c r="K91" s="14">
        <f t="shared" si="25"/>
        <v>2845</v>
      </c>
    </row>
    <row r="92" spans="1:11" ht="18.95" customHeight="1" x14ac:dyDescent="0.25">
      <c r="A92" s="146" t="s">
        <v>519</v>
      </c>
      <c r="B92" s="147" t="s">
        <v>329</v>
      </c>
      <c r="C92" s="146" t="s">
        <v>530</v>
      </c>
      <c r="D92" s="9"/>
      <c r="E92" s="9"/>
      <c r="F92" s="143">
        <v>1</v>
      </c>
      <c r="G92" s="15"/>
      <c r="H92" s="148">
        <v>20.350000000000001</v>
      </c>
      <c r="I92" s="15">
        <f t="shared" si="26"/>
        <v>1157.915</v>
      </c>
      <c r="J92" s="15">
        <f t="shared" si="27"/>
        <v>1157.915</v>
      </c>
      <c r="K92" s="14">
        <f t="shared" si="25"/>
        <v>1157.915</v>
      </c>
    </row>
    <row r="93" spans="1:11" ht="18.95" customHeight="1" x14ac:dyDescent="0.25">
      <c r="A93" s="146" t="s">
        <v>520</v>
      </c>
      <c r="B93" s="147" t="s">
        <v>332</v>
      </c>
      <c r="C93" s="146" t="s">
        <v>529</v>
      </c>
      <c r="D93" s="9"/>
      <c r="E93" s="9"/>
      <c r="F93" s="143">
        <v>1</v>
      </c>
      <c r="G93" s="15"/>
      <c r="H93" s="148">
        <v>10.14</v>
      </c>
      <c r="I93" s="15">
        <f t="shared" si="26"/>
        <v>576.96600000000001</v>
      </c>
      <c r="J93" s="15">
        <f t="shared" si="27"/>
        <v>576.96600000000001</v>
      </c>
      <c r="K93" s="14">
        <f t="shared" si="25"/>
        <v>576.96600000000001</v>
      </c>
    </row>
    <row r="94" spans="1:11" ht="18.95" customHeight="1" x14ac:dyDescent="0.25">
      <c r="A94" s="146" t="s">
        <v>520</v>
      </c>
      <c r="B94" s="147" t="s">
        <v>329</v>
      </c>
      <c r="C94" s="146" t="s">
        <v>528</v>
      </c>
      <c r="D94" s="9"/>
      <c r="E94" s="9"/>
      <c r="F94" s="143">
        <v>1</v>
      </c>
      <c r="G94" s="15"/>
      <c r="H94" s="148">
        <v>16.5</v>
      </c>
      <c r="I94" s="15">
        <f t="shared" si="26"/>
        <v>938.85</v>
      </c>
      <c r="J94" s="15">
        <f t="shared" si="27"/>
        <v>938.85</v>
      </c>
      <c r="K94" s="14">
        <f t="shared" si="25"/>
        <v>938.85</v>
      </c>
    </row>
    <row r="95" spans="1:11" ht="18.95" customHeight="1" x14ac:dyDescent="0.25">
      <c r="A95" s="146" t="s">
        <v>519</v>
      </c>
      <c r="B95" s="147" t="s">
        <v>328</v>
      </c>
      <c r="C95" s="146" t="s">
        <v>527</v>
      </c>
      <c r="D95" s="9"/>
      <c r="E95" s="9"/>
      <c r="F95" s="143">
        <v>1</v>
      </c>
      <c r="G95" s="15"/>
      <c r="H95" s="148">
        <v>6.6</v>
      </c>
      <c r="I95" s="15">
        <f t="shared" si="26"/>
        <v>375.53999999999996</v>
      </c>
      <c r="J95" s="15">
        <f t="shared" si="27"/>
        <v>375.53999999999996</v>
      </c>
      <c r="K95" s="14">
        <f t="shared" si="25"/>
        <v>375.53999999999996</v>
      </c>
    </row>
    <row r="96" spans="1:11" ht="18.95" customHeight="1" x14ac:dyDescent="0.25">
      <c r="A96" s="146" t="s">
        <v>789</v>
      </c>
      <c r="B96" s="147" t="s">
        <v>329</v>
      </c>
      <c r="C96" s="146" t="s">
        <v>526</v>
      </c>
      <c r="D96" s="9"/>
      <c r="E96" s="9"/>
      <c r="F96" s="143">
        <v>1</v>
      </c>
      <c r="G96" s="15"/>
      <c r="H96" s="148">
        <v>9.4</v>
      </c>
      <c r="I96" s="15">
        <f t="shared" si="26"/>
        <v>534.86</v>
      </c>
      <c r="J96" s="15">
        <f t="shared" si="27"/>
        <v>534.86</v>
      </c>
      <c r="K96" s="14">
        <f t="shared" si="25"/>
        <v>534.86</v>
      </c>
    </row>
    <row r="97" spans="1:11" ht="18.95" customHeight="1" x14ac:dyDescent="0.25">
      <c r="A97" s="146" t="s">
        <v>790</v>
      </c>
      <c r="B97" s="147" t="s">
        <v>332</v>
      </c>
      <c r="C97" s="146" t="s">
        <v>525</v>
      </c>
      <c r="D97" s="9"/>
      <c r="E97" s="9"/>
      <c r="F97" s="143">
        <v>1</v>
      </c>
      <c r="G97" s="15"/>
      <c r="H97" s="148">
        <v>4</v>
      </c>
      <c r="I97" s="15">
        <f t="shared" si="26"/>
        <v>227.6</v>
      </c>
      <c r="J97" s="15">
        <f t="shared" si="27"/>
        <v>227.6</v>
      </c>
      <c r="K97" s="14">
        <f t="shared" si="25"/>
        <v>227.6</v>
      </c>
    </row>
    <row r="98" spans="1:11" ht="18.95" customHeight="1" x14ac:dyDescent="0.25">
      <c r="A98" s="146" t="s">
        <v>791</v>
      </c>
      <c r="B98" s="147" t="s">
        <v>328</v>
      </c>
      <c r="C98" s="146" t="s">
        <v>524</v>
      </c>
      <c r="D98" s="9"/>
      <c r="E98" s="9"/>
      <c r="F98" s="143">
        <v>1</v>
      </c>
      <c r="G98" s="15"/>
      <c r="H98" s="148">
        <v>12.9</v>
      </c>
      <c r="I98" s="15">
        <f t="shared" si="26"/>
        <v>734.01</v>
      </c>
      <c r="J98" s="15">
        <f t="shared" si="27"/>
        <v>734.01</v>
      </c>
      <c r="K98" s="14">
        <f t="shared" si="25"/>
        <v>734.01</v>
      </c>
    </row>
    <row r="99" spans="1:11" ht="18.95" customHeight="1" x14ac:dyDescent="0.25">
      <c r="A99" s="146" t="s">
        <v>492</v>
      </c>
      <c r="B99" s="147" t="s">
        <v>329</v>
      </c>
      <c r="C99" s="146" t="s">
        <v>582</v>
      </c>
      <c r="D99" s="9"/>
      <c r="E99" s="9"/>
      <c r="F99" s="143">
        <v>1</v>
      </c>
      <c r="G99" s="15"/>
      <c r="H99" s="148">
        <v>350</v>
      </c>
      <c r="I99" s="15">
        <f t="shared" si="26"/>
        <v>19915</v>
      </c>
      <c r="J99" s="15">
        <f t="shared" si="27"/>
        <v>19915</v>
      </c>
      <c r="K99" s="14">
        <f>J99*F99</f>
        <v>19915</v>
      </c>
    </row>
    <row r="100" spans="1:11" ht="18.95" customHeight="1" x14ac:dyDescent="0.25">
      <c r="A100" s="146" t="s">
        <v>492</v>
      </c>
      <c r="B100" s="147" t="s">
        <v>328</v>
      </c>
      <c r="C100" s="146" t="s">
        <v>586</v>
      </c>
      <c r="D100" s="9"/>
      <c r="E100" s="9"/>
      <c r="F100" s="143">
        <v>1</v>
      </c>
      <c r="G100" s="15"/>
      <c r="H100" s="148">
        <v>208</v>
      </c>
      <c r="I100" s="15">
        <f t="shared" si="26"/>
        <v>11835.199999999999</v>
      </c>
      <c r="J100" s="15">
        <f t="shared" si="27"/>
        <v>11835.199999999999</v>
      </c>
      <c r="K100" s="14">
        <f>J100*F100</f>
        <v>11835.199999999999</v>
      </c>
    </row>
    <row r="101" spans="1:11" ht="18.95" customHeight="1" x14ac:dyDescent="0.25">
      <c r="A101" s="146" t="s">
        <v>792</v>
      </c>
      <c r="B101" s="147" t="s">
        <v>328</v>
      </c>
      <c r="C101" s="146" t="s">
        <v>523</v>
      </c>
      <c r="D101" s="9"/>
      <c r="E101" s="9"/>
      <c r="F101" s="143">
        <v>1</v>
      </c>
      <c r="G101" s="15"/>
      <c r="H101" s="148">
        <v>8</v>
      </c>
      <c r="I101" s="15">
        <f t="shared" si="26"/>
        <v>455.2</v>
      </c>
      <c r="J101" s="15">
        <f t="shared" si="27"/>
        <v>455.2</v>
      </c>
      <c r="K101" s="14">
        <f t="shared" si="25"/>
        <v>455.2</v>
      </c>
    </row>
    <row r="102" spans="1:11" s="6" customFormat="1" ht="18.95" customHeight="1" x14ac:dyDescent="0.15">
      <c r="A102" s="159" t="s">
        <v>599</v>
      </c>
      <c r="B102" s="107"/>
      <c r="C102" s="107"/>
      <c r="D102" s="107"/>
      <c r="E102" s="107"/>
      <c r="F102" s="107"/>
      <c r="G102" s="107"/>
      <c r="H102" s="107"/>
      <c r="I102" s="107"/>
      <c r="J102" s="108"/>
      <c r="K102" s="60"/>
    </row>
    <row r="103" spans="1:11" ht="18.95" customHeight="1" x14ac:dyDescent="0.25">
      <c r="A103" s="146" t="s">
        <v>521</v>
      </c>
      <c r="B103" s="147" t="s">
        <v>332</v>
      </c>
      <c r="C103" s="146" t="s">
        <v>798</v>
      </c>
      <c r="D103" s="9"/>
      <c r="E103" s="9"/>
      <c r="F103" s="143">
        <v>1</v>
      </c>
      <c r="G103" s="15"/>
      <c r="H103" s="148">
        <v>10.7</v>
      </c>
      <c r="I103" s="15">
        <f t="shared" si="26"/>
        <v>608.82999999999993</v>
      </c>
      <c r="J103" s="15">
        <f t="shared" si="27"/>
        <v>608.82999999999993</v>
      </c>
      <c r="K103" s="14">
        <f t="shared" si="25"/>
        <v>608.82999999999993</v>
      </c>
    </row>
    <row r="104" spans="1:11" ht="18.95" customHeight="1" x14ac:dyDescent="0.25">
      <c r="A104" s="146" t="s">
        <v>521</v>
      </c>
      <c r="B104" s="147" t="s">
        <v>332</v>
      </c>
      <c r="C104" s="146" t="s">
        <v>797</v>
      </c>
      <c r="D104" s="9"/>
      <c r="E104" s="9"/>
      <c r="F104" s="143">
        <v>1</v>
      </c>
      <c r="G104" s="15"/>
      <c r="H104" s="148">
        <v>11.7</v>
      </c>
      <c r="I104" s="15">
        <f t="shared" si="26"/>
        <v>665.7299999999999</v>
      </c>
      <c r="J104" s="15">
        <f t="shared" si="27"/>
        <v>665.7299999999999</v>
      </c>
      <c r="K104" s="14">
        <f t="shared" si="25"/>
        <v>665.7299999999999</v>
      </c>
    </row>
    <row r="105" spans="1:11" ht="18.95" customHeight="1" x14ac:dyDescent="0.25">
      <c r="A105" s="146" t="s">
        <v>522</v>
      </c>
      <c r="B105" s="147" t="s">
        <v>332</v>
      </c>
      <c r="C105" s="146" t="s">
        <v>796</v>
      </c>
      <c r="D105" s="9"/>
      <c r="E105" s="9"/>
      <c r="F105" s="143">
        <v>1</v>
      </c>
      <c r="G105" s="15"/>
      <c r="H105" s="148">
        <v>12.4</v>
      </c>
      <c r="I105" s="15">
        <f t="shared" si="26"/>
        <v>705.56000000000006</v>
      </c>
      <c r="J105" s="15">
        <f t="shared" si="27"/>
        <v>705.56000000000006</v>
      </c>
      <c r="K105" s="14">
        <f t="shared" si="25"/>
        <v>705.56000000000006</v>
      </c>
    </row>
    <row r="106" spans="1:11" ht="18.95" customHeight="1" x14ac:dyDescent="0.25">
      <c r="A106" s="146" t="s">
        <v>522</v>
      </c>
      <c r="B106" s="147" t="s">
        <v>332</v>
      </c>
      <c r="C106" s="146" t="s">
        <v>793</v>
      </c>
      <c r="D106" s="9"/>
      <c r="E106" s="9"/>
      <c r="F106" s="143">
        <v>1</v>
      </c>
      <c r="G106" s="15"/>
      <c r="H106" s="148">
        <v>13</v>
      </c>
      <c r="I106" s="15">
        <f t="shared" ref="I106:I109" si="28">H106*$I$9</f>
        <v>739.69999999999993</v>
      </c>
      <c r="J106" s="15">
        <f t="shared" ref="J106:J109" si="29">I106-I106*$J$9/100</f>
        <v>739.69999999999993</v>
      </c>
      <c r="K106" s="14">
        <f t="shared" ref="K106:K109" si="30">J106*F106</f>
        <v>739.69999999999993</v>
      </c>
    </row>
    <row r="107" spans="1:11" ht="18.95" customHeight="1" x14ac:dyDescent="0.25">
      <c r="A107" s="146" t="s">
        <v>521</v>
      </c>
      <c r="B107" s="147" t="s">
        <v>332</v>
      </c>
      <c r="C107" s="146" t="s">
        <v>799</v>
      </c>
      <c r="D107" s="9"/>
      <c r="E107" s="9"/>
      <c r="F107" s="143">
        <v>1</v>
      </c>
      <c r="G107" s="15"/>
      <c r="H107" s="148">
        <v>13.5</v>
      </c>
      <c r="I107" s="15">
        <f t="shared" si="28"/>
        <v>768.15</v>
      </c>
      <c r="J107" s="15">
        <f t="shared" si="29"/>
        <v>768.15</v>
      </c>
      <c r="K107" s="14">
        <f t="shared" si="30"/>
        <v>768.15</v>
      </c>
    </row>
    <row r="108" spans="1:11" ht="18.95" customHeight="1" x14ac:dyDescent="0.25">
      <c r="A108" s="146" t="s">
        <v>521</v>
      </c>
      <c r="B108" s="147" t="s">
        <v>332</v>
      </c>
      <c r="C108" s="146" t="s">
        <v>800</v>
      </c>
      <c r="D108" s="9"/>
      <c r="E108" s="9"/>
      <c r="F108" s="143">
        <v>1</v>
      </c>
      <c r="G108" s="15"/>
      <c r="H108" s="148">
        <v>13.9</v>
      </c>
      <c r="I108" s="15">
        <f t="shared" si="28"/>
        <v>790.91</v>
      </c>
      <c r="J108" s="15">
        <f t="shared" si="29"/>
        <v>790.91</v>
      </c>
      <c r="K108" s="14">
        <f t="shared" si="30"/>
        <v>790.91</v>
      </c>
    </row>
    <row r="109" spans="1:11" ht="18.95" customHeight="1" x14ac:dyDescent="0.25">
      <c r="A109" s="146" t="s">
        <v>521</v>
      </c>
      <c r="B109" s="147" t="s">
        <v>332</v>
      </c>
      <c r="C109" s="146" t="s">
        <v>794</v>
      </c>
      <c r="D109" s="9"/>
      <c r="E109" s="9"/>
      <c r="F109" s="143">
        <v>1</v>
      </c>
      <c r="G109" s="15"/>
      <c r="H109" s="148">
        <v>14.31</v>
      </c>
      <c r="I109" s="15">
        <f t="shared" si="28"/>
        <v>814.23900000000003</v>
      </c>
      <c r="J109" s="15">
        <f t="shared" si="29"/>
        <v>814.23900000000003</v>
      </c>
      <c r="K109" s="14">
        <f t="shared" si="30"/>
        <v>814.23900000000003</v>
      </c>
    </row>
    <row r="110" spans="1:11" ht="18.95" customHeight="1" x14ac:dyDescent="0.25">
      <c r="A110" s="146" t="s">
        <v>521</v>
      </c>
      <c r="B110" s="147" t="s">
        <v>332</v>
      </c>
      <c r="C110" s="146" t="s">
        <v>795</v>
      </c>
      <c r="D110" s="9"/>
      <c r="E110" s="9"/>
      <c r="F110" s="143">
        <v>1</v>
      </c>
      <c r="G110" s="15"/>
      <c r="H110" s="148">
        <v>15</v>
      </c>
      <c r="I110" s="15">
        <f t="shared" si="26"/>
        <v>853.5</v>
      </c>
      <c r="J110" s="15">
        <f t="shared" si="27"/>
        <v>853.5</v>
      </c>
      <c r="K110" s="14">
        <f t="shared" si="25"/>
        <v>853.5</v>
      </c>
    </row>
    <row r="111" spans="1:11" ht="91.5" customHeight="1" x14ac:dyDescent="0.2">
      <c r="A111" s="262" t="s">
        <v>0</v>
      </c>
      <c r="B111" s="262"/>
      <c r="C111" s="262"/>
      <c r="D111" s="262"/>
      <c r="E111" s="262"/>
      <c r="F111" s="262"/>
      <c r="G111" s="262"/>
      <c r="H111" s="262"/>
    </row>
  </sheetData>
  <mergeCells count="9">
    <mergeCell ref="A111:H111"/>
    <mergeCell ref="K10:K11"/>
    <mergeCell ref="A2:J2"/>
    <mergeCell ref="A10:A11"/>
    <mergeCell ref="B10:B11"/>
    <mergeCell ref="C10:C11"/>
    <mergeCell ref="D10:E10"/>
    <mergeCell ref="F10:F11"/>
    <mergeCell ref="G10:I10"/>
  </mergeCells>
  <hyperlinks>
    <hyperlink ref="M2" location="Исходный!R1C1" display="В Исходный Прайс"/>
  </hyperlinks>
  <pageMargins left="0.70866141732283472" right="0.70866141732283472" top="0.74803149606299213" bottom="0.74803149606299213" header="0.31496062992125984" footer="0.31496062992125984"/>
  <pageSetup paperSize="9" scale="47" fitToHeight="2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4"/>
  <sheetViews>
    <sheetView topLeftCell="A52" zoomScaleNormal="100" workbookViewId="0">
      <selection activeCell="M8" sqref="M8"/>
    </sheetView>
  </sheetViews>
  <sheetFormatPr defaultRowHeight="10.5" x14ac:dyDescent="0.15"/>
  <cols>
    <col min="1" max="1" width="30" style="1" customWidth="1"/>
    <col min="2" max="2" width="26.140625" style="1" customWidth="1"/>
    <col min="3" max="3" width="22" style="1" customWidth="1"/>
    <col min="4" max="5" width="9" style="1" customWidth="1"/>
    <col min="6" max="6" width="8.5703125" style="1" hidden="1" customWidth="1"/>
    <col min="7" max="7" width="13.5703125" style="1" customWidth="1"/>
    <col min="8" max="8" width="13.5703125" style="4" customWidth="1"/>
    <col min="9" max="9" width="18.85546875" style="12" customWidth="1"/>
    <col min="10" max="10" width="13.5703125" style="1" customWidth="1"/>
    <col min="11" max="11" width="13.5703125" style="1" hidden="1" customWidth="1"/>
    <col min="12" max="12" width="9.140625" style="1"/>
    <col min="13" max="13" width="18.42578125" style="1" customWidth="1"/>
    <col min="14" max="16384" width="9.140625" style="1"/>
  </cols>
  <sheetData>
    <row r="1" spans="1:13" ht="1.5" customHeight="1" x14ac:dyDescent="0.15"/>
    <row r="2" spans="1:13" s="35" customFormat="1" ht="66" customHeight="1" x14ac:dyDescent="0.15">
      <c r="A2" s="266"/>
      <c r="B2" s="266"/>
      <c r="C2" s="266"/>
      <c r="D2" s="266"/>
      <c r="E2" s="266"/>
      <c r="F2" s="266"/>
      <c r="G2" s="266"/>
      <c r="H2" s="266"/>
      <c r="I2" s="266"/>
      <c r="J2" s="266"/>
      <c r="K2" s="34"/>
      <c r="M2" s="220" t="s">
        <v>1003</v>
      </c>
    </row>
    <row r="3" spans="1:13" s="35" customFormat="1" ht="0.75" customHeight="1" x14ac:dyDescent="0.15">
      <c r="A3" s="34"/>
      <c r="B3" s="34"/>
      <c r="C3" s="34"/>
      <c r="D3" s="34"/>
      <c r="E3" s="34"/>
      <c r="F3" s="34"/>
      <c r="G3" s="34"/>
      <c r="H3" s="34"/>
      <c r="I3" s="34"/>
      <c r="J3" s="34"/>
      <c r="K3" s="34"/>
    </row>
    <row r="4" spans="1:13" s="35" customFormat="1" ht="0.75" customHeight="1" x14ac:dyDescent="0.15">
      <c r="A4" s="34"/>
      <c r="B4" s="34"/>
      <c r="C4" s="34"/>
      <c r="D4" s="34"/>
      <c r="E4" s="34"/>
      <c r="F4" s="34"/>
      <c r="G4" s="34"/>
      <c r="H4" s="34"/>
      <c r="I4" s="34"/>
      <c r="J4" s="34"/>
      <c r="K4" s="34"/>
    </row>
    <row r="5" spans="1:13" s="35" customFormat="1" ht="0.75" customHeight="1" x14ac:dyDescent="0.15">
      <c r="A5" s="34"/>
      <c r="B5" s="34"/>
      <c r="C5" s="34"/>
      <c r="D5" s="34"/>
      <c r="E5" s="34"/>
      <c r="F5" s="34"/>
      <c r="G5" s="34"/>
      <c r="H5" s="34"/>
      <c r="I5" s="34"/>
      <c r="J5" s="34"/>
      <c r="K5" s="34"/>
    </row>
    <row r="6" spans="1:13" s="35" customFormat="1" ht="11.25" customHeight="1" x14ac:dyDescent="0.15">
      <c r="A6" s="34"/>
      <c r="B6" s="34"/>
      <c r="C6" s="34"/>
      <c r="D6" s="34"/>
      <c r="E6" s="34"/>
      <c r="F6" s="34"/>
      <c r="G6" s="34"/>
      <c r="H6" s="34"/>
      <c r="I6" s="34"/>
      <c r="J6" s="34"/>
      <c r="K6" s="34"/>
    </row>
    <row r="7" spans="1:13" s="35" customFormat="1" ht="0.75" customHeight="1" x14ac:dyDescent="0.15">
      <c r="A7" s="34"/>
      <c r="B7" s="34"/>
      <c r="C7" s="34"/>
      <c r="D7" s="34"/>
      <c r="E7" s="34"/>
      <c r="F7" s="34"/>
      <c r="G7" s="34"/>
      <c r="H7" s="34"/>
      <c r="I7" s="34"/>
      <c r="J7" s="34"/>
      <c r="K7" s="34"/>
    </row>
    <row r="8" spans="1:13" s="2" customFormat="1" ht="16.5" customHeight="1" x14ac:dyDescent="0.15">
      <c r="A8" s="11"/>
      <c r="B8" s="11"/>
      <c r="C8" s="11"/>
      <c r="D8" s="11"/>
      <c r="E8" s="11"/>
      <c r="F8" s="11"/>
      <c r="G8" s="11"/>
      <c r="H8" s="39" t="s">
        <v>22</v>
      </c>
      <c r="I8" s="40" t="s">
        <v>5</v>
      </c>
      <c r="J8" s="38" t="s">
        <v>21</v>
      </c>
      <c r="K8" s="38"/>
    </row>
    <row r="9" spans="1:13" s="2" customFormat="1" ht="16.5" customHeight="1" x14ac:dyDescent="0.15">
      <c r="A9" s="11"/>
      <c r="B9" s="11"/>
      <c r="C9" s="11"/>
      <c r="D9" s="11"/>
      <c r="E9" s="11"/>
      <c r="F9" s="11"/>
      <c r="G9" s="11"/>
      <c r="H9" s="39">
        <f>Исходный!G10</f>
        <v>50.75</v>
      </c>
      <c r="I9" s="40">
        <f>Исходный!H10</f>
        <v>56.9</v>
      </c>
      <c r="J9" s="38">
        <f>Исходный!I10</f>
        <v>0</v>
      </c>
      <c r="K9" s="38"/>
    </row>
    <row r="10" spans="1:13" ht="16.5" customHeight="1" x14ac:dyDescent="0.15">
      <c r="A10" s="261" t="s">
        <v>3</v>
      </c>
      <c r="B10" s="261" t="s">
        <v>13</v>
      </c>
      <c r="C10" s="261" t="s">
        <v>4</v>
      </c>
      <c r="D10" s="261" t="s">
        <v>323</v>
      </c>
      <c r="E10" s="261"/>
      <c r="F10" s="261" t="s">
        <v>2</v>
      </c>
      <c r="G10" s="261" t="s">
        <v>324</v>
      </c>
      <c r="H10" s="261"/>
      <c r="I10" s="261"/>
      <c r="J10" s="91" t="s">
        <v>325</v>
      </c>
      <c r="K10" s="256" t="s">
        <v>6</v>
      </c>
    </row>
    <row r="11" spans="1:13" ht="16.5" customHeight="1" x14ac:dyDescent="0.15">
      <c r="A11" s="261"/>
      <c r="B11" s="261"/>
      <c r="C11" s="261"/>
      <c r="D11" s="85" t="s">
        <v>10</v>
      </c>
      <c r="E11" s="59" t="s">
        <v>11</v>
      </c>
      <c r="F11" s="261"/>
      <c r="G11" s="85" t="s">
        <v>9</v>
      </c>
      <c r="H11" s="14" t="s">
        <v>7</v>
      </c>
      <c r="I11" s="13" t="s">
        <v>8</v>
      </c>
      <c r="J11" s="85" t="s">
        <v>326</v>
      </c>
      <c r="K11" s="257"/>
    </row>
    <row r="12" spans="1:13" s="6" customFormat="1" ht="18" customHeight="1" x14ac:dyDescent="0.15">
      <c r="A12" s="60" t="s">
        <v>14</v>
      </c>
      <c r="B12" s="60" t="s">
        <v>815</v>
      </c>
      <c r="C12" s="78" t="s">
        <v>215</v>
      </c>
      <c r="D12" s="79"/>
      <c r="E12" s="79"/>
      <c r="F12" s="79"/>
      <c r="G12" s="79"/>
      <c r="H12" s="79"/>
      <c r="I12" s="79"/>
      <c r="J12" s="15">
        <f t="shared" ref="J12:J52" si="0">I12-I12*$J$9/100</f>
        <v>0</v>
      </c>
      <c r="K12" s="14">
        <f t="shared" ref="K12:K52" si="1">J12*F12</f>
        <v>0</v>
      </c>
    </row>
    <row r="13" spans="1:13" ht="18" customHeight="1" x14ac:dyDescent="0.15">
      <c r="A13" s="58" t="s">
        <v>1</v>
      </c>
      <c r="B13" s="59" t="s">
        <v>38</v>
      </c>
      <c r="C13" s="59" t="s">
        <v>803</v>
      </c>
      <c r="D13" s="7">
        <v>2.2000000000000002</v>
      </c>
      <c r="E13" s="7">
        <v>2.2999999999999998</v>
      </c>
      <c r="F13" s="33">
        <v>1</v>
      </c>
      <c r="G13" s="14">
        <v>492</v>
      </c>
      <c r="H13" s="14">
        <f t="shared" ref="H13:H18" si="2">G13/$I$9*$H$9</f>
        <v>438.82249560632692</v>
      </c>
      <c r="I13" s="14">
        <f t="shared" ref="I13:I18" si="3">H13*$I$9</f>
        <v>24969</v>
      </c>
      <c r="J13" s="15">
        <f t="shared" si="0"/>
        <v>24969</v>
      </c>
      <c r="K13" s="14">
        <f t="shared" si="1"/>
        <v>24969</v>
      </c>
    </row>
    <row r="14" spans="1:13" ht="18" customHeight="1" x14ac:dyDescent="0.15">
      <c r="A14" s="58" t="s">
        <v>1</v>
      </c>
      <c r="B14" s="59" t="s">
        <v>38</v>
      </c>
      <c r="C14" s="59" t="s">
        <v>804</v>
      </c>
      <c r="D14" s="7">
        <v>2.7</v>
      </c>
      <c r="E14" s="7">
        <v>2.8</v>
      </c>
      <c r="F14" s="33">
        <v>1</v>
      </c>
      <c r="G14" s="14">
        <v>540</v>
      </c>
      <c r="H14" s="14">
        <f t="shared" si="2"/>
        <v>481.63444639718807</v>
      </c>
      <c r="I14" s="14">
        <f t="shared" si="3"/>
        <v>27405</v>
      </c>
      <c r="J14" s="15">
        <f t="shared" si="0"/>
        <v>27405</v>
      </c>
      <c r="K14" s="14">
        <f t="shared" si="1"/>
        <v>27405</v>
      </c>
    </row>
    <row r="15" spans="1:13" ht="18" customHeight="1" x14ac:dyDescent="0.15">
      <c r="A15" s="58" t="s">
        <v>1</v>
      </c>
      <c r="B15" s="59" t="s">
        <v>38</v>
      </c>
      <c r="C15" s="59" t="s">
        <v>805</v>
      </c>
      <c r="D15" s="7">
        <v>3.52</v>
      </c>
      <c r="E15" s="7">
        <v>3.7</v>
      </c>
      <c r="F15" s="33">
        <v>1</v>
      </c>
      <c r="G15" s="14">
        <v>642</v>
      </c>
      <c r="H15" s="14">
        <f t="shared" si="2"/>
        <v>572.60984182776804</v>
      </c>
      <c r="I15" s="14">
        <f t="shared" si="3"/>
        <v>32581.5</v>
      </c>
      <c r="J15" s="15">
        <f t="shared" si="0"/>
        <v>32581.5</v>
      </c>
      <c r="K15" s="14">
        <f t="shared" si="1"/>
        <v>32581.5</v>
      </c>
    </row>
    <row r="16" spans="1:13" ht="18" customHeight="1" x14ac:dyDescent="0.15">
      <c r="A16" s="58" t="s">
        <v>1</v>
      </c>
      <c r="B16" s="59" t="s">
        <v>38</v>
      </c>
      <c r="C16" s="59" t="s">
        <v>39</v>
      </c>
      <c r="D16" s="7">
        <v>5.28</v>
      </c>
      <c r="E16" s="7">
        <v>5.4</v>
      </c>
      <c r="F16" s="33">
        <v>1</v>
      </c>
      <c r="G16" s="14">
        <v>912</v>
      </c>
      <c r="H16" s="14">
        <f t="shared" si="2"/>
        <v>813.42706502636213</v>
      </c>
      <c r="I16" s="14">
        <f t="shared" si="3"/>
        <v>46284.000000000007</v>
      </c>
      <c r="J16" s="15">
        <f t="shared" si="0"/>
        <v>46284.000000000007</v>
      </c>
      <c r="K16" s="14">
        <f t="shared" si="1"/>
        <v>46284.000000000007</v>
      </c>
    </row>
    <row r="17" spans="1:11" ht="18" customHeight="1" x14ac:dyDescent="0.15">
      <c r="A17" s="58" t="s">
        <v>1</v>
      </c>
      <c r="B17" s="59" t="s">
        <v>38</v>
      </c>
      <c r="C17" s="59" t="s">
        <v>40</v>
      </c>
      <c r="D17" s="7">
        <v>7.03</v>
      </c>
      <c r="E17" s="7">
        <v>7.2</v>
      </c>
      <c r="F17" s="33">
        <v>1</v>
      </c>
      <c r="G17" s="14">
        <v>1164</v>
      </c>
      <c r="H17" s="14">
        <f t="shared" si="2"/>
        <v>1038.1898066783831</v>
      </c>
      <c r="I17" s="14">
        <f t="shared" si="3"/>
        <v>59073</v>
      </c>
      <c r="J17" s="15">
        <f t="shared" si="0"/>
        <v>59073</v>
      </c>
      <c r="K17" s="14">
        <f t="shared" si="1"/>
        <v>59073</v>
      </c>
    </row>
    <row r="18" spans="1:11" ht="18" customHeight="1" x14ac:dyDescent="0.15">
      <c r="A18" s="58" t="s">
        <v>1</v>
      </c>
      <c r="B18" s="59" t="s">
        <v>38</v>
      </c>
      <c r="C18" s="59" t="s">
        <v>41</v>
      </c>
      <c r="D18" s="7">
        <v>8.1999999999999993</v>
      </c>
      <c r="E18" s="7">
        <v>8.35</v>
      </c>
      <c r="F18" s="33">
        <v>1</v>
      </c>
      <c r="G18" s="14">
        <v>1380</v>
      </c>
      <c r="H18" s="14">
        <f t="shared" si="2"/>
        <v>1230.8435852372584</v>
      </c>
      <c r="I18" s="14">
        <f t="shared" si="3"/>
        <v>70035</v>
      </c>
      <c r="J18" s="15">
        <f t="shared" si="0"/>
        <v>70035</v>
      </c>
      <c r="K18" s="14">
        <f t="shared" si="1"/>
        <v>70035</v>
      </c>
    </row>
    <row r="19" spans="1:11" s="6" customFormat="1" ht="18" customHeight="1" x14ac:dyDescent="0.15">
      <c r="A19" s="60" t="s">
        <v>14</v>
      </c>
      <c r="B19" s="60" t="s">
        <v>810</v>
      </c>
      <c r="C19" s="78" t="s">
        <v>216</v>
      </c>
      <c r="D19" s="79"/>
      <c r="E19" s="79"/>
      <c r="F19" s="79"/>
      <c r="G19" s="79"/>
      <c r="H19" s="79"/>
      <c r="I19" s="79"/>
      <c r="J19" s="15">
        <f t="shared" si="0"/>
        <v>0</v>
      </c>
      <c r="K19" s="14">
        <f t="shared" si="1"/>
        <v>0</v>
      </c>
    </row>
    <row r="20" spans="1:11" ht="18" customHeight="1" x14ac:dyDescent="0.15">
      <c r="A20" s="58" t="s">
        <v>1</v>
      </c>
      <c r="B20" s="59" t="s">
        <v>38</v>
      </c>
      <c r="C20" s="69" t="s">
        <v>806</v>
      </c>
      <c r="D20" s="17">
        <v>2.4500000000000002</v>
      </c>
      <c r="E20" s="17">
        <v>2.7</v>
      </c>
      <c r="F20" s="152">
        <v>1</v>
      </c>
      <c r="G20" s="14">
        <v>720</v>
      </c>
      <c r="H20" s="14">
        <f>G20/$I$9*$H$9</f>
        <v>642.17926186291743</v>
      </c>
      <c r="I20" s="14">
        <f>H20*$I$9</f>
        <v>36540</v>
      </c>
      <c r="J20" s="15">
        <f t="shared" ref="J20" si="4">I20-I20*$J$9/100</f>
        <v>36540</v>
      </c>
      <c r="K20" s="14">
        <f t="shared" ref="K20" si="5">J20*F20</f>
        <v>36540</v>
      </c>
    </row>
    <row r="21" spans="1:11" ht="18" customHeight="1" x14ac:dyDescent="0.15">
      <c r="A21" s="58" t="s">
        <v>1</v>
      </c>
      <c r="B21" s="59" t="s">
        <v>38</v>
      </c>
      <c r="C21" s="68" t="s">
        <v>807</v>
      </c>
      <c r="D21" s="16">
        <v>2.65</v>
      </c>
      <c r="E21" s="16">
        <v>3</v>
      </c>
      <c r="F21" s="33">
        <v>1</v>
      </c>
      <c r="G21" s="14">
        <v>780</v>
      </c>
      <c r="H21" s="14">
        <f>G21/$I$9*$H$9</f>
        <v>695.69420035149381</v>
      </c>
      <c r="I21" s="14">
        <f>H21*$I$9</f>
        <v>39585</v>
      </c>
      <c r="J21" s="15">
        <f t="shared" si="0"/>
        <v>39585</v>
      </c>
      <c r="K21" s="14">
        <f t="shared" si="1"/>
        <v>39585</v>
      </c>
    </row>
    <row r="22" spans="1:11" ht="18" customHeight="1" x14ac:dyDescent="0.15">
      <c r="A22" s="58" t="s">
        <v>1</v>
      </c>
      <c r="B22" s="59" t="s">
        <v>38</v>
      </c>
      <c r="C22" s="69" t="s">
        <v>808</v>
      </c>
      <c r="D22" s="17">
        <v>3.75</v>
      </c>
      <c r="E22" s="17">
        <v>3.8</v>
      </c>
      <c r="F22" s="33">
        <v>1</v>
      </c>
      <c r="G22" s="14">
        <v>864</v>
      </c>
      <c r="H22" s="14">
        <f>G22/$I$9*$H$9</f>
        <v>770.61511423550087</v>
      </c>
      <c r="I22" s="14">
        <f>H22*$I$9</f>
        <v>43848</v>
      </c>
      <c r="J22" s="15">
        <f t="shared" si="0"/>
        <v>43848</v>
      </c>
      <c r="K22" s="14">
        <f t="shared" si="1"/>
        <v>43848</v>
      </c>
    </row>
    <row r="23" spans="1:11" ht="18" customHeight="1" x14ac:dyDescent="0.15">
      <c r="A23" s="58" t="s">
        <v>1</v>
      </c>
      <c r="B23" s="59" t="s">
        <v>38</v>
      </c>
      <c r="C23" s="70" t="s">
        <v>809</v>
      </c>
      <c r="D23" s="18">
        <v>5.86</v>
      </c>
      <c r="E23" s="18">
        <v>7</v>
      </c>
      <c r="F23" s="33">
        <v>1</v>
      </c>
      <c r="G23" s="14">
        <v>1296</v>
      </c>
      <c r="H23" s="14">
        <f>G23/$I$9*$H$9</f>
        <v>1155.9226713532512</v>
      </c>
      <c r="I23" s="14">
        <f>H23*$I$9</f>
        <v>65771.999999999985</v>
      </c>
      <c r="J23" s="15">
        <f t="shared" si="0"/>
        <v>65771.999999999985</v>
      </c>
      <c r="K23" s="14">
        <f t="shared" si="1"/>
        <v>65771.999999999985</v>
      </c>
    </row>
    <row r="24" spans="1:11" s="6" customFormat="1" ht="18" customHeight="1" x14ac:dyDescent="0.15">
      <c r="A24" s="60" t="s">
        <v>14</v>
      </c>
      <c r="B24" s="60" t="s">
        <v>816</v>
      </c>
      <c r="C24" s="78" t="s">
        <v>216</v>
      </c>
      <c r="D24" s="79"/>
      <c r="E24" s="79"/>
      <c r="F24" s="79"/>
      <c r="G24" s="79"/>
      <c r="H24" s="79"/>
      <c r="I24" s="79"/>
      <c r="J24" s="15">
        <f t="shared" ref="J24:J26" si="6">I24-I24*$J$9/100</f>
        <v>0</v>
      </c>
      <c r="K24" s="14">
        <f t="shared" ref="K24:K26" si="7">J24*F24</f>
        <v>0</v>
      </c>
    </row>
    <row r="25" spans="1:11" ht="18" customHeight="1" x14ac:dyDescent="0.15">
      <c r="A25" s="58" t="s">
        <v>1</v>
      </c>
      <c r="B25" s="59" t="s">
        <v>38</v>
      </c>
      <c r="C25" s="69" t="s">
        <v>42</v>
      </c>
      <c r="D25" s="17">
        <v>3.5</v>
      </c>
      <c r="E25" s="17">
        <v>4</v>
      </c>
      <c r="F25" s="152">
        <v>1</v>
      </c>
      <c r="G25" s="14">
        <v>888</v>
      </c>
      <c r="H25" s="14">
        <f>G25/$I$9*$H$9</f>
        <v>792.02108963093156</v>
      </c>
      <c r="I25" s="14">
        <f>H25*$I$9</f>
        <v>45066.000000000007</v>
      </c>
      <c r="J25" s="15">
        <f t="shared" si="6"/>
        <v>45066.000000000007</v>
      </c>
      <c r="K25" s="14">
        <f t="shared" si="7"/>
        <v>45066.000000000007</v>
      </c>
    </row>
    <row r="26" spans="1:11" ht="18" customHeight="1" x14ac:dyDescent="0.15">
      <c r="A26" s="58" t="s">
        <v>1</v>
      </c>
      <c r="B26" s="59" t="s">
        <v>38</v>
      </c>
      <c r="C26" s="68" t="s">
        <v>43</v>
      </c>
      <c r="D26" s="16">
        <v>5.5</v>
      </c>
      <c r="E26" s="16">
        <v>5.5</v>
      </c>
      <c r="F26" s="152">
        <v>1</v>
      </c>
      <c r="G26" s="14">
        <v>1260</v>
      </c>
      <c r="H26" s="14">
        <f>G26/$I$9*$H$9</f>
        <v>1123.8137082601054</v>
      </c>
      <c r="I26" s="14">
        <f>H26*$I$9</f>
        <v>63944.999999999993</v>
      </c>
      <c r="J26" s="15">
        <f t="shared" si="6"/>
        <v>63944.999999999993</v>
      </c>
      <c r="K26" s="14">
        <f t="shared" si="7"/>
        <v>63944.999999999993</v>
      </c>
    </row>
    <row r="27" spans="1:11" ht="18" customHeight="1" x14ac:dyDescent="0.15">
      <c r="A27" s="62" t="s">
        <v>20</v>
      </c>
      <c r="B27" s="62" t="s">
        <v>44</v>
      </c>
      <c r="C27" s="78" t="s">
        <v>217</v>
      </c>
      <c r="D27" s="79"/>
      <c r="E27" s="79"/>
      <c r="F27" s="79"/>
      <c r="G27" s="79"/>
      <c r="H27" s="79"/>
      <c r="I27" s="79"/>
      <c r="J27" s="15">
        <f t="shared" si="0"/>
        <v>0</v>
      </c>
      <c r="K27" s="14">
        <f t="shared" si="1"/>
        <v>0</v>
      </c>
    </row>
    <row r="28" spans="1:11" ht="18" customHeight="1" x14ac:dyDescent="0.15">
      <c r="A28" s="59" t="s">
        <v>1</v>
      </c>
      <c r="B28" s="59" t="s">
        <v>38</v>
      </c>
      <c r="C28" s="68" t="s">
        <v>45</v>
      </c>
      <c r="D28" s="16">
        <v>5.2</v>
      </c>
      <c r="E28" s="16">
        <v>6.4</v>
      </c>
      <c r="F28" s="5">
        <v>1</v>
      </c>
      <c r="G28" s="41">
        <v>1380</v>
      </c>
      <c r="H28" s="15">
        <f>G28/$I$9*$H$9</f>
        <v>1230.8435852372584</v>
      </c>
      <c r="I28" s="15">
        <f>H28*$I$9</f>
        <v>70035</v>
      </c>
      <c r="J28" s="15">
        <f t="shared" si="0"/>
        <v>70035</v>
      </c>
      <c r="K28" s="14">
        <f t="shared" si="1"/>
        <v>70035</v>
      </c>
    </row>
    <row r="29" spans="1:11" ht="18" customHeight="1" x14ac:dyDescent="0.15">
      <c r="A29" s="59" t="s">
        <v>1</v>
      </c>
      <c r="B29" s="59" t="s">
        <v>38</v>
      </c>
      <c r="C29" s="69" t="s">
        <v>46</v>
      </c>
      <c r="D29" s="17">
        <v>7.8</v>
      </c>
      <c r="E29" s="17">
        <v>9.4</v>
      </c>
      <c r="F29" s="5">
        <v>1</v>
      </c>
      <c r="G29" s="41">
        <v>1920</v>
      </c>
      <c r="H29" s="15">
        <f>G29/$I$9*$H$9</f>
        <v>1712.4780316344463</v>
      </c>
      <c r="I29" s="15">
        <f>H29*$I$9</f>
        <v>97440</v>
      </c>
      <c r="J29" s="15">
        <f t="shared" si="0"/>
        <v>97440</v>
      </c>
      <c r="K29" s="14">
        <f t="shared" si="1"/>
        <v>97440</v>
      </c>
    </row>
    <row r="30" spans="1:11" ht="18" customHeight="1" x14ac:dyDescent="0.15">
      <c r="A30" s="59" t="s">
        <v>1</v>
      </c>
      <c r="B30" s="59" t="s">
        <v>38</v>
      </c>
      <c r="C30" s="70" t="s">
        <v>811</v>
      </c>
      <c r="D30" s="18">
        <v>10.7</v>
      </c>
      <c r="E30" s="18">
        <v>12</v>
      </c>
      <c r="F30" s="19">
        <v>1</v>
      </c>
      <c r="G30" s="42">
        <v>2400</v>
      </c>
      <c r="H30" s="20">
        <f>G30/$I$9*$H$9</f>
        <v>2140.5975395430582</v>
      </c>
      <c r="I30" s="20">
        <f>H30*$I$9</f>
        <v>121800.00000000001</v>
      </c>
      <c r="J30" s="15">
        <f t="shared" si="0"/>
        <v>121800.00000000001</v>
      </c>
      <c r="K30" s="14">
        <f t="shared" si="1"/>
        <v>121800.00000000001</v>
      </c>
    </row>
    <row r="31" spans="1:11" ht="18" customHeight="1" x14ac:dyDescent="0.15">
      <c r="A31" s="62" t="s">
        <v>20</v>
      </c>
      <c r="B31" s="62" t="s">
        <v>44</v>
      </c>
      <c r="C31" s="78" t="s">
        <v>219</v>
      </c>
      <c r="D31" s="79"/>
      <c r="E31" s="79"/>
      <c r="F31" s="79"/>
      <c r="G31" s="79"/>
      <c r="H31" s="79"/>
      <c r="I31" s="79"/>
      <c r="J31" s="15">
        <f t="shared" si="0"/>
        <v>0</v>
      </c>
      <c r="K31" s="14">
        <f t="shared" si="1"/>
        <v>0</v>
      </c>
    </row>
    <row r="32" spans="1:11" ht="18" customHeight="1" x14ac:dyDescent="0.15">
      <c r="A32" s="59" t="s">
        <v>1</v>
      </c>
      <c r="B32" s="59" t="s">
        <v>38</v>
      </c>
      <c r="C32" s="71" t="s">
        <v>47</v>
      </c>
      <c r="D32" s="21">
        <v>2.1</v>
      </c>
      <c r="E32" s="16">
        <v>2.5</v>
      </c>
      <c r="F32" s="5">
        <v>1</v>
      </c>
      <c r="G32" s="41">
        <v>264</v>
      </c>
      <c r="H32" s="15">
        <f>G32/$I$9*$H$9</f>
        <v>235.46572934973639</v>
      </c>
      <c r="I32" s="15">
        <f>H32*$I$9</f>
        <v>13398</v>
      </c>
      <c r="J32" s="15">
        <f t="shared" si="0"/>
        <v>13398</v>
      </c>
      <c r="K32" s="14">
        <f t="shared" si="1"/>
        <v>13398</v>
      </c>
    </row>
    <row r="33" spans="1:11" ht="18" customHeight="1" x14ac:dyDescent="0.15">
      <c r="A33" s="59" t="s">
        <v>1</v>
      </c>
      <c r="B33" s="59" t="s">
        <v>38</v>
      </c>
      <c r="C33" s="72" t="s">
        <v>48</v>
      </c>
      <c r="D33" s="22">
        <v>2.6</v>
      </c>
      <c r="E33" s="17">
        <v>3</v>
      </c>
      <c r="F33" s="5">
        <v>1</v>
      </c>
      <c r="G33" s="41">
        <v>270</v>
      </c>
      <c r="H33" s="15">
        <f>G33/$I$9*$H$9</f>
        <v>240.81722319859404</v>
      </c>
      <c r="I33" s="15">
        <f>H33*$I$9</f>
        <v>13702.5</v>
      </c>
      <c r="J33" s="15">
        <f t="shared" si="0"/>
        <v>13702.5</v>
      </c>
      <c r="K33" s="14">
        <f t="shared" si="1"/>
        <v>13702.5</v>
      </c>
    </row>
    <row r="34" spans="1:11" ht="18" customHeight="1" x14ac:dyDescent="0.15">
      <c r="A34" s="59" t="s">
        <v>1</v>
      </c>
      <c r="B34" s="59" t="s">
        <v>38</v>
      </c>
      <c r="C34" s="72" t="s">
        <v>49</v>
      </c>
      <c r="D34" s="22">
        <v>3.2</v>
      </c>
      <c r="E34" s="17">
        <v>3.66</v>
      </c>
      <c r="F34" s="5">
        <v>1</v>
      </c>
      <c r="G34" s="41">
        <v>306</v>
      </c>
      <c r="H34" s="15">
        <f>G34/$I$9*$H$9</f>
        <v>272.9261862917399</v>
      </c>
      <c r="I34" s="15">
        <f>H34*$I$9</f>
        <v>15529.5</v>
      </c>
      <c r="J34" s="15">
        <f t="shared" si="0"/>
        <v>15529.5</v>
      </c>
      <c r="K34" s="14">
        <f t="shared" si="1"/>
        <v>15529.5</v>
      </c>
    </row>
    <row r="35" spans="1:11" ht="18" customHeight="1" x14ac:dyDescent="0.15">
      <c r="A35" s="59" t="s">
        <v>1</v>
      </c>
      <c r="B35" s="59" t="s">
        <v>38</v>
      </c>
      <c r="C35" s="73" t="s">
        <v>50</v>
      </c>
      <c r="D35" s="23">
        <v>5</v>
      </c>
      <c r="E35" s="18">
        <v>5.5</v>
      </c>
      <c r="F35" s="5">
        <v>1</v>
      </c>
      <c r="G35" s="41">
        <v>384</v>
      </c>
      <c r="H35" s="15">
        <f>G35/$I$9*$H$9</f>
        <v>342.49560632688929</v>
      </c>
      <c r="I35" s="15">
        <f>H35*$I$9</f>
        <v>19488</v>
      </c>
      <c r="J35" s="15">
        <f t="shared" si="0"/>
        <v>19488</v>
      </c>
      <c r="K35" s="14">
        <f t="shared" si="1"/>
        <v>19488</v>
      </c>
    </row>
    <row r="36" spans="1:11" ht="18" customHeight="1" x14ac:dyDescent="0.15">
      <c r="A36" s="62" t="s">
        <v>20</v>
      </c>
      <c r="B36" s="62" t="s">
        <v>813</v>
      </c>
      <c r="C36" s="78" t="s">
        <v>218</v>
      </c>
      <c r="D36" s="79"/>
      <c r="E36" s="79"/>
      <c r="F36" s="79"/>
      <c r="G36" s="79"/>
      <c r="H36" s="79"/>
      <c r="I36" s="79"/>
      <c r="J36" s="15">
        <f t="shared" si="0"/>
        <v>0</v>
      </c>
      <c r="K36" s="14">
        <f t="shared" si="1"/>
        <v>0</v>
      </c>
    </row>
    <row r="37" spans="1:11" ht="18" customHeight="1" x14ac:dyDescent="0.15">
      <c r="A37" s="59" t="s">
        <v>1</v>
      </c>
      <c r="B37" s="59" t="s">
        <v>38</v>
      </c>
      <c r="C37" s="68" t="s">
        <v>812</v>
      </c>
      <c r="D37" s="24" t="s">
        <v>51</v>
      </c>
      <c r="E37" s="24" t="s">
        <v>52</v>
      </c>
      <c r="F37" s="5">
        <v>1</v>
      </c>
      <c r="G37" s="41">
        <v>992</v>
      </c>
      <c r="H37" s="15">
        <v>900</v>
      </c>
      <c r="I37" s="15">
        <f>H37*$I$9</f>
        <v>51210</v>
      </c>
      <c r="J37" s="15">
        <f t="shared" si="0"/>
        <v>51210</v>
      </c>
      <c r="K37" s="14">
        <f t="shared" si="1"/>
        <v>51210</v>
      </c>
    </row>
    <row r="38" spans="1:11" ht="18" customHeight="1" x14ac:dyDescent="0.15">
      <c r="A38" s="59" t="s">
        <v>1</v>
      </c>
      <c r="B38" s="59" t="s">
        <v>38</v>
      </c>
      <c r="C38" s="70" t="s">
        <v>814</v>
      </c>
      <c r="D38" s="25">
        <v>3.5</v>
      </c>
      <c r="E38" s="25">
        <v>3.7</v>
      </c>
      <c r="F38" s="5">
        <v>1</v>
      </c>
      <c r="G38" s="41">
        <v>960</v>
      </c>
      <c r="H38" s="15">
        <f>G38/$I$9*$H$9</f>
        <v>856.23901581722316</v>
      </c>
      <c r="I38" s="15">
        <f>H38*$I$9</f>
        <v>48720</v>
      </c>
      <c r="J38" s="15">
        <f t="shared" si="0"/>
        <v>48720</v>
      </c>
      <c r="K38" s="14">
        <f t="shared" si="1"/>
        <v>48720</v>
      </c>
    </row>
    <row r="39" spans="1:11" ht="18" customHeight="1" x14ac:dyDescent="0.25">
      <c r="A39" s="62" t="s">
        <v>14</v>
      </c>
      <c r="B39" s="62" t="s">
        <v>53</v>
      </c>
      <c r="C39" s="80" t="s">
        <v>220</v>
      </c>
      <c r="D39" s="81"/>
      <c r="E39" s="81"/>
      <c r="F39" s="81"/>
      <c r="G39" s="81"/>
      <c r="H39" s="81"/>
      <c r="I39" s="81"/>
      <c r="J39" s="15">
        <f t="shared" si="0"/>
        <v>0</v>
      </c>
      <c r="K39" s="14">
        <f t="shared" si="1"/>
        <v>0</v>
      </c>
    </row>
    <row r="40" spans="1:11" ht="18" customHeight="1" x14ac:dyDescent="0.15">
      <c r="A40" s="59" t="s">
        <v>15</v>
      </c>
      <c r="B40" s="59" t="s">
        <v>38</v>
      </c>
      <c r="C40" s="21" t="s">
        <v>54</v>
      </c>
      <c r="D40" s="16">
        <v>5.3</v>
      </c>
      <c r="E40" s="16">
        <v>5.9</v>
      </c>
      <c r="F40" s="5">
        <v>1</v>
      </c>
      <c r="G40" s="41">
        <v>1500</v>
      </c>
      <c r="H40" s="14">
        <f>G40/$I$9*$H$9</f>
        <v>1337.8734622144113</v>
      </c>
      <c r="I40" s="14">
        <f>H40*$I$9</f>
        <v>76125</v>
      </c>
      <c r="J40" s="15">
        <f t="shared" si="0"/>
        <v>76125</v>
      </c>
      <c r="K40" s="14">
        <f t="shared" si="1"/>
        <v>76125</v>
      </c>
    </row>
    <row r="41" spans="1:11" ht="18" customHeight="1" x14ac:dyDescent="0.15">
      <c r="A41" s="59" t="s">
        <v>15</v>
      </c>
      <c r="B41" s="59" t="s">
        <v>38</v>
      </c>
      <c r="C41" s="22" t="s">
        <v>55</v>
      </c>
      <c r="D41" s="17">
        <v>7</v>
      </c>
      <c r="E41" s="17">
        <v>7.6</v>
      </c>
      <c r="F41" s="5">
        <v>1</v>
      </c>
      <c r="G41" s="41">
        <v>1980</v>
      </c>
      <c r="H41" s="15">
        <f>G41/$I$9*$H$9</f>
        <v>1765.9929701230228</v>
      </c>
      <c r="I41" s="15">
        <f>H41*$I$9</f>
        <v>100485</v>
      </c>
      <c r="J41" s="15">
        <f t="shared" si="0"/>
        <v>100485</v>
      </c>
      <c r="K41" s="14">
        <f t="shared" si="1"/>
        <v>100485</v>
      </c>
    </row>
    <row r="42" spans="1:11" ht="18" customHeight="1" x14ac:dyDescent="0.15">
      <c r="A42" s="59" t="s">
        <v>15</v>
      </c>
      <c r="B42" s="59" t="s">
        <v>38</v>
      </c>
      <c r="C42" s="23" t="s">
        <v>56</v>
      </c>
      <c r="D42" s="18">
        <v>10.5</v>
      </c>
      <c r="E42" s="18">
        <v>11.7</v>
      </c>
      <c r="F42" s="5">
        <v>1</v>
      </c>
      <c r="G42" s="41">
        <v>2760</v>
      </c>
      <c r="H42" s="15">
        <f>G42/$I$9*$H$9</f>
        <v>2461.6871704745167</v>
      </c>
      <c r="I42" s="15">
        <f>H42*$I$9</f>
        <v>140070</v>
      </c>
      <c r="J42" s="15">
        <f t="shared" si="0"/>
        <v>140070</v>
      </c>
      <c r="K42" s="14">
        <f t="shared" si="1"/>
        <v>140070</v>
      </c>
    </row>
    <row r="43" spans="1:11" ht="18" customHeight="1" x14ac:dyDescent="0.15">
      <c r="A43" s="59" t="s">
        <v>15</v>
      </c>
      <c r="B43" s="59" t="s">
        <v>38</v>
      </c>
      <c r="C43" s="74" t="s">
        <v>57</v>
      </c>
      <c r="D43" s="26">
        <v>14</v>
      </c>
      <c r="E43" s="28">
        <v>15.2</v>
      </c>
      <c r="F43" s="5">
        <v>1</v>
      </c>
      <c r="G43" s="41">
        <v>3180</v>
      </c>
      <c r="H43" s="15">
        <f>G43/$I$9*$H$9</f>
        <v>2836.2917398945519</v>
      </c>
      <c r="I43" s="15">
        <f>H43*$I$9</f>
        <v>161385</v>
      </c>
      <c r="J43" s="15">
        <f t="shared" si="0"/>
        <v>161385</v>
      </c>
      <c r="K43" s="14">
        <f t="shared" si="1"/>
        <v>161385</v>
      </c>
    </row>
    <row r="44" spans="1:11" ht="18" customHeight="1" x14ac:dyDescent="0.15">
      <c r="A44" s="59" t="s">
        <v>15</v>
      </c>
      <c r="B44" s="59" t="s">
        <v>38</v>
      </c>
      <c r="C44" s="75" t="s">
        <v>58</v>
      </c>
      <c r="D44" s="27">
        <v>16</v>
      </c>
      <c r="E44" s="29">
        <v>16.600000000000001</v>
      </c>
      <c r="F44" s="5">
        <v>1</v>
      </c>
      <c r="G44" s="41">
        <v>3540</v>
      </c>
      <c r="H44" s="15">
        <f>G44/$I$9*$H$9</f>
        <v>3157.3813708260104</v>
      </c>
      <c r="I44" s="15">
        <f>H44*$I$9</f>
        <v>179655</v>
      </c>
      <c r="J44" s="15">
        <f t="shared" si="0"/>
        <v>179655</v>
      </c>
      <c r="K44" s="14">
        <f t="shared" si="1"/>
        <v>179655</v>
      </c>
    </row>
    <row r="45" spans="1:11" ht="18" customHeight="1" x14ac:dyDescent="0.25">
      <c r="A45" s="76" t="s">
        <v>14</v>
      </c>
      <c r="B45" s="62" t="s">
        <v>53</v>
      </c>
      <c r="C45" s="80" t="s">
        <v>221</v>
      </c>
      <c r="D45" s="81"/>
      <c r="E45" s="81"/>
      <c r="F45" s="81"/>
      <c r="G45" s="81"/>
      <c r="H45" s="81"/>
      <c r="I45" s="81"/>
      <c r="J45" s="15">
        <f t="shared" si="0"/>
        <v>0</v>
      </c>
      <c r="K45" s="14">
        <f t="shared" si="1"/>
        <v>0</v>
      </c>
    </row>
    <row r="46" spans="1:11" ht="18" customHeight="1" x14ac:dyDescent="0.15">
      <c r="A46" s="59" t="s">
        <v>59</v>
      </c>
      <c r="B46" s="59" t="s">
        <v>38</v>
      </c>
      <c r="C46" s="74" t="s">
        <v>60</v>
      </c>
      <c r="D46" s="26">
        <v>5.2</v>
      </c>
      <c r="E46" s="28">
        <v>5.8</v>
      </c>
      <c r="F46" s="5">
        <v>1</v>
      </c>
      <c r="G46" s="41">
        <v>1440</v>
      </c>
      <c r="H46" s="14">
        <f>G46/$I$9*$H$9</f>
        <v>1284.3585237258349</v>
      </c>
      <c r="I46" s="14">
        <f>H46*$I$9</f>
        <v>73080</v>
      </c>
      <c r="J46" s="15">
        <f t="shared" si="0"/>
        <v>73080</v>
      </c>
      <c r="K46" s="14">
        <f t="shared" si="1"/>
        <v>73080</v>
      </c>
    </row>
    <row r="47" spans="1:11" ht="18" customHeight="1" x14ac:dyDescent="0.15">
      <c r="A47" s="59" t="s">
        <v>59</v>
      </c>
      <c r="B47" s="59" t="s">
        <v>38</v>
      </c>
      <c r="C47" s="77" t="s">
        <v>61</v>
      </c>
      <c r="D47" s="17">
        <v>10.5</v>
      </c>
      <c r="E47" s="31">
        <v>11.7</v>
      </c>
      <c r="F47" s="5">
        <v>1</v>
      </c>
      <c r="G47" s="41">
        <v>2700</v>
      </c>
      <c r="H47" s="15">
        <f>G47/$I$9*$H$9</f>
        <v>2408.17223198594</v>
      </c>
      <c r="I47" s="15">
        <f>H47*$I$9</f>
        <v>137024.99999999997</v>
      </c>
      <c r="J47" s="15">
        <f t="shared" si="0"/>
        <v>137024.99999999997</v>
      </c>
      <c r="K47" s="14">
        <f t="shared" si="1"/>
        <v>137024.99999999997</v>
      </c>
    </row>
    <row r="48" spans="1:11" ht="18" customHeight="1" x14ac:dyDescent="0.25">
      <c r="A48" s="59" t="s">
        <v>59</v>
      </c>
      <c r="B48" s="59" t="s">
        <v>38</v>
      </c>
      <c r="C48" s="77" t="s">
        <v>62</v>
      </c>
      <c r="D48" s="30">
        <v>14</v>
      </c>
      <c r="E48" s="32">
        <v>15.2</v>
      </c>
      <c r="F48" s="5">
        <v>1</v>
      </c>
      <c r="G48" s="41">
        <v>3060</v>
      </c>
      <c r="H48" s="15">
        <f>G48/$I$9*$H$9</f>
        <v>2729.261862917399</v>
      </c>
      <c r="I48" s="15">
        <f>H48*$I$9</f>
        <v>155295</v>
      </c>
      <c r="J48" s="15">
        <f t="shared" si="0"/>
        <v>155295</v>
      </c>
      <c r="K48" s="14">
        <f t="shared" si="1"/>
        <v>155295</v>
      </c>
    </row>
    <row r="49" spans="1:11" ht="18" customHeight="1" x14ac:dyDescent="0.15">
      <c r="A49" s="59" t="s">
        <v>59</v>
      </c>
      <c r="B49" s="59" t="s">
        <v>38</v>
      </c>
      <c r="C49" s="75" t="s">
        <v>63</v>
      </c>
      <c r="D49" s="27">
        <v>16</v>
      </c>
      <c r="E49" s="29">
        <v>16.600000000000001</v>
      </c>
      <c r="F49" s="5">
        <v>1</v>
      </c>
      <c r="G49" s="41">
        <v>3300</v>
      </c>
      <c r="H49" s="15">
        <f>G49/$I$9*$H$9</f>
        <v>2943.3216168717045</v>
      </c>
      <c r="I49" s="15">
        <f>H49*$I$9</f>
        <v>167474.99999999997</v>
      </c>
      <c r="J49" s="15">
        <f t="shared" si="0"/>
        <v>167474.99999999997</v>
      </c>
      <c r="K49" s="14">
        <f t="shared" si="1"/>
        <v>167474.99999999997</v>
      </c>
    </row>
    <row r="50" spans="1:11" ht="18" customHeight="1" x14ac:dyDescent="0.25">
      <c r="A50" s="76" t="s">
        <v>14</v>
      </c>
      <c r="B50" s="62" t="s">
        <v>53</v>
      </c>
      <c r="C50" s="80" t="s">
        <v>222</v>
      </c>
      <c r="D50" s="81"/>
      <c r="E50" s="81"/>
      <c r="F50" s="81"/>
      <c r="G50" s="81"/>
      <c r="H50" s="81"/>
      <c r="I50" s="81"/>
      <c r="J50" s="15">
        <f t="shared" si="0"/>
        <v>0</v>
      </c>
      <c r="K50" s="14">
        <f t="shared" si="1"/>
        <v>0</v>
      </c>
    </row>
    <row r="51" spans="1:11" ht="18" customHeight="1" x14ac:dyDescent="0.15">
      <c r="A51" s="59" t="s">
        <v>30</v>
      </c>
      <c r="B51" s="59" t="s">
        <v>38</v>
      </c>
      <c r="C51" s="21" t="s">
        <v>64</v>
      </c>
      <c r="D51" s="16">
        <v>10.5</v>
      </c>
      <c r="E51" s="16">
        <v>11.7</v>
      </c>
      <c r="F51" s="5">
        <v>1</v>
      </c>
      <c r="G51" s="41">
        <v>2700</v>
      </c>
      <c r="H51" s="15">
        <f>G51/$I$9*$H$9</f>
        <v>2408.17223198594</v>
      </c>
      <c r="I51" s="15">
        <f>H51*$I$9</f>
        <v>137024.99999999997</v>
      </c>
      <c r="J51" s="15">
        <f t="shared" si="0"/>
        <v>137024.99999999997</v>
      </c>
      <c r="K51" s="14">
        <f t="shared" si="1"/>
        <v>137024.99999999997</v>
      </c>
    </row>
    <row r="52" spans="1:11" ht="18" customHeight="1" x14ac:dyDescent="0.15">
      <c r="A52" s="59" t="s">
        <v>30</v>
      </c>
      <c r="B52" s="59" t="s">
        <v>38</v>
      </c>
      <c r="C52" s="22" t="s">
        <v>65</v>
      </c>
      <c r="D52" s="17">
        <v>16</v>
      </c>
      <c r="E52" s="17">
        <v>16.600000000000001</v>
      </c>
      <c r="F52" s="5">
        <v>1</v>
      </c>
      <c r="G52" s="41">
        <v>3420</v>
      </c>
      <c r="H52" s="15">
        <f>G52/$I$9*$H$9</f>
        <v>3050.3514938488579</v>
      </c>
      <c r="I52" s="15">
        <f>H52*$I$9</f>
        <v>173565</v>
      </c>
      <c r="J52" s="15">
        <f t="shared" si="0"/>
        <v>173565</v>
      </c>
      <c r="K52" s="14">
        <f t="shared" si="1"/>
        <v>173565</v>
      </c>
    </row>
    <row r="54" spans="1:11" ht="96" customHeight="1" x14ac:dyDescent="0.2">
      <c r="A54" s="258" t="s">
        <v>0</v>
      </c>
      <c r="B54" s="258"/>
      <c r="C54" s="258"/>
      <c r="D54" s="258"/>
      <c r="E54" s="258"/>
      <c r="F54" s="258"/>
      <c r="G54" s="258"/>
      <c r="H54" s="258"/>
    </row>
  </sheetData>
  <mergeCells count="9">
    <mergeCell ref="K10:K11"/>
    <mergeCell ref="A54:H54"/>
    <mergeCell ref="F10:F11"/>
    <mergeCell ref="A2:J2"/>
    <mergeCell ref="A10:A11"/>
    <mergeCell ref="B10:B11"/>
    <mergeCell ref="C10:C11"/>
    <mergeCell ref="D10:E10"/>
    <mergeCell ref="G10:I10"/>
  </mergeCells>
  <hyperlinks>
    <hyperlink ref="M2" location="Исходный!R1C1" display="В Исходный Прайс"/>
  </hyperlinks>
  <pageMargins left="0.25" right="0.25" top="0.75" bottom="0.75" header="0.3" footer="0.3"/>
  <pageSetup paperSize="9" scale="55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4"/>
  <sheetViews>
    <sheetView zoomScaleNormal="100" workbookViewId="0">
      <selection activeCell="C36" sqref="C36"/>
    </sheetView>
  </sheetViews>
  <sheetFormatPr defaultRowHeight="10.5" x14ac:dyDescent="0.15"/>
  <cols>
    <col min="1" max="1" width="30" style="1" customWidth="1"/>
    <col min="2" max="2" width="17.5703125" style="1" customWidth="1"/>
    <col min="3" max="3" width="22" style="1" customWidth="1"/>
    <col min="4" max="5" width="9" style="1" customWidth="1"/>
    <col min="6" max="6" width="8.5703125" style="1" hidden="1" customWidth="1"/>
    <col min="7" max="7" width="13.5703125" style="1" customWidth="1"/>
    <col min="8" max="8" width="13.5703125" style="4" customWidth="1"/>
    <col min="9" max="9" width="13.5703125" style="12" customWidth="1"/>
    <col min="10" max="10" width="13.5703125" style="1" customWidth="1"/>
    <col min="11" max="11" width="13.5703125" style="1" hidden="1" customWidth="1"/>
    <col min="12" max="12" width="9.140625" style="1"/>
    <col min="13" max="13" width="18.5703125" style="1" customWidth="1"/>
    <col min="14" max="16384" width="9.140625" style="1"/>
  </cols>
  <sheetData>
    <row r="1" spans="1:13" ht="4.5" customHeight="1" x14ac:dyDescent="0.15"/>
    <row r="2" spans="1:13" s="2" customFormat="1" ht="85.5" customHeight="1" x14ac:dyDescent="0.15">
      <c r="A2" s="259"/>
      <c r="B2" s="260"/>
      <c r="C2" s="260"/>
      <c r="D2" s="260"/>
      <c r="E2" s="260"/>
      <c r="F2" s="260"/>
      <c r="G2" s="260"/>
      <c r="H2" s="260"/>
      <c r="I2" s="260"/>
      <c r="J2" s="260"/>
      <c r="K2" s="89"/>
      <c r="M2" s="220" t="s">
        <v>1003</v>
      </c>
    </row>
    <row r="3" spans="1:13" s="2" customFormat="1" ht="4.5" hidden="1" customHeight="1" x14ac:dyDescent="0.15">
      <c r="A3" s="36"/>
      <c r="B3" s="37"/>
      <c r="C3" s="37"/>
      <c r="D3" s="37"/>
      <c r="E3" s="37"/>
      <c r="F3" s="37"/>
      <c r="G3" s="37"/>
      <c r="H3" s="37"/>
      <c r="I3" s="37"/>
      <c r="J3" s="37"/>
      <c r="K3" s="37"/>
    </row>
    <row r="4" spans="1:13" s="2" customFormat="1" ht="4.5" hidden="1" customHeight="1" x14ac:dyDescent="0.15">
      <c r="A4" s="36"/>
      <c r="B4" s="37"/>
      <c r="C4" s="37"/>
      <c r="D4" s="37"/>
      <c r="E4" s="37"/>
      <c r="F4" s="37"/>
      <c r="G4" s="37"/>
      <c r="H4" s="37"/>
      <c r="I4" s="37"/>
      <c r="J4" s="37"/>
      <c r="K4" s="37"/>
    </row>
    <row r="5" spans="1:13" s="2" customFormat="1" ht="4.5" hidden="1" customHeight="1" x14ac:dyDescent="0.15">
      <c r="A5" s="36"/>
      <c r="B5" s="37"/>
      <c r="C5" s="37"/>
      <c r="D5" s="37"/>
      <c r="E5" s="37"/>
      <c r="F5" s="37"/>
      <c r="G5" s="37"/>
      <c r="H5" s="37"/>
      <c r="I5" s="37"/>
      <c r="J5" s="37"/>
      <c r="K5" s="37"/>
    </row>
    <row r="6" spans="1:13" s="2" customFormat="1" ht="4.5" hidden="1" customHeight="1" x14ac:dyDescent="0.15">
      <c r="A6" s="36"/>
      <c r="B6" s="37"/>
      <c r="C6" s="37"/>
      <c r="D6" s="37"/>
      <c r="E6" s="37"/>
      <c r="F6" s="37"/>
      <c r="G6" s="37"/>
      <c r="H6" s="37"/>
      <c r="I6" s="37"/>
      <c r="J6" s="37"/>
      <c r="K6" s="37"/>
    </row>
    <row r="7" spans="1:13" s="2" customFormat="1" ht="4.5" hidden="1" customHeight="1" x14ac:dyDescent="0.15">
      <c r="A7" s="36"/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1:13" s="2" customFormat="1" ht="16.5" customHeight="1" x14ac:dyDescent="0.15">
      <c r="A8" s="11"/>
      <c r="B8" s="11"/>
      <c r="C8" s="11"/>
      <c r="D8" s="11"/>
      <c r="E8" s="11"/>
      <c r="F8" s="11"/>
      <c r="G8" s="11"/>
      <c r="H8" s="39" t="s">
        <v>22</v>
      </c>
      <c r="I8" s="40" t="s">
        <v>5</v>
      </c>
      <c r="J8" s="38" t="s">
        <v>21</v>
      </c>
      <c r="K8" s="38"/>
    </row>
    <row r="9" spans="1:13" s="2" customFormat="1" ht="16.5" customHeight="1" x14ac:dyDescent="0.15">
      <c r="A9" s="11"/>
      <c r="B9" s="11"/>
      <c r="C9" s="11"/>
      <c r="D9" s="11"/>
      <c r="E9" s="11"/>
      <c r="F9" s="11"/>
      <c r="G9" s="11"/>
      <c r="H9" s="39">
        <f>Исходный!G10</f>
        <v>50.75</v>
      </c>
      <c r="I9" s="40">
        <f>Исходный!H10</f>
        <v>56.9</v>
      </c>
      <c r="J9" s="38">
        <f>Исходный!I10</f>
        <v>0</v>
      </c>
      <c r="K9" s="38"/>
    </row>
    <row r="10" spans="1:13" ht="16.5" customHeight="1" x14ac:dyDescent="0.15">
      <c r="A10" s="261" t="s">
        <v>3</v>
      </c>
      <c r="B10" s="261" t="s">
        <v>13</v>
      </c>
      <c r="C10" s="261" t="s">
        <v>4</v>
      </c>
      <c r="D10" s="261" t="s">
        <v>323</v>
      </c>
      <c r="E10" s="261"/>
      <c r="F10" s="261" t="s">
        <v>2</v>
      </c>
      <c r="G10" s="261" t="s">
        <v>324</v>
      </c>
      <c r="H10" s="261"/>
      <c r="I10" s="261"/>
      <c r="J10" s="91" t="s">
        <v>325</v>
      </c>
      <c r="K10" s="256" t="s">
        <v>6</v>
      </c>
    </row>
    <row r="11" spans="1:13" ht="16.5" customHeight="1" x14ac:dyDescent="0.15">
      <c r="A11" s="261"/>
      <c r="B11" s="261"/>
      <c r="C11" s="261"/>
      <c r="D11" s="85" t="s">
        <v>10</v>
      </c>
      <c r="E11" s="59" t="s">
        <v>11</v>
      </c>
      <c r="F11" s="261"/>
      <c r="G11" s="85" t="s">
        <v>9</v>
      </c>
      <c r="H11" s="14" t="s">
        <v>7</v>
      </c>
      <c r="I11" s="13" t="s">
        <v>8</v>
      </c>
      <c r="J11" s="85" t="s">
        <v>326</v>
      </c>
      <c r="K11" s="257"/>
    </row>
    <row r="12" spans="1:13" s="6" customFormat="1" ht="18.95" customHeight="1" x14ac:dyDescent="0.15">
      <c r="A12" s="60" t="s">
        <v>757</v>
      </c>
      <c r="B12" s="60" t="s">
        <v>750</v>
      </c>
      <c r="C12" s="83" t="s">
        <v>37</v>
      </c>
      <c r="D12" s="84"/>
      <c r="E12" s="84"/>
      <c r="F12" s="84"/>
      <c r="G12" s="84"/>
      <c r="H12" s="84"/>
      <c r="I12" s="84"/>
      <c r="J12" s="15">
        <f t="shared" ref="J12:J31" si="0">I12-I12*$J$9/100</f>
        <v>0</v>
      </c>
      <c r="K12" s="14">
        <f t="shared" ref="K12:K31" si="1">J12*F12</f>
        <v>0</v>
      </c>
    </row>
    <row r="13" spans="1:13" ht="18.95" customHeight="1" x14ac:dyDescent="0.15">
      <c r="A13" s="58" t="s">
        <v>1</v>
      </c>
      <c r="B13" s="59" t="s">
        <v>12</v>
      </c>
      <c r="C13" s="59" t="s">
        <v>752</v>
      </c>
      <c r="D13" s="7">
        <v>2.2000000000000002</v>
      </c>
      <c r="E13" s="7">
        <v>2.4</v>
      </c>
      <c r="F13" s="8">
        <v>1</v>
      </c>
      <c r="G13" s="14">
        <v>438</v>
      </c>
      <c r="H13" s="14">
        <f>G13/$I$9*$H$9</f>
        <v>390.65905096660811</v>
      </c>
      <c r="I13" s="14">
        <f>H13*$I$9</f>
        <v>22228.5</v>
      </c>
      <c r="J13" s="15">
        <f t="shared" si="0"/>
        <v>22228.5</v>
      </c>
      <c r="K13" s="14">
        <f t="shared" si="1"/>
        <v>22228.5</v>
      </c>
    </row>
    <row r="14" spans="1:13" ht="18.95" customHeight="1" x14ac:dyDescent="0.15">
      <c r="A14" s="58" t="s">
        <v>1</v>
      </c>
      <c r="B14" s="59" t="s">
        <v>12</v>
      </c>
      <c r="C14" s="59" t="s">
        <v>751</v>
      </c>
      <c r="D14" s="7">
        <v>2.7</v>
      </c>
      <c r="E14" s="7">
        <v>2.8</v>
      </c>
      <c r="F14" s="139">
        <v>1</v>
      </c>
      <c r="G14" s="14">
        <v>474</v>
      </c>
      <c r="H14" s="14">
        <f t="shared" ref="H14:H18" si="2">G14/$I$9*$H$9</f>
        <v>422.76801405975397</v>
      </c>
      <c r="I14" s="14">
        <f t="shared" ref="I14:I18" si="3">H14*$I$9</f>
        <v>24055.5</v>
      </c>
      <c r="J14" s="15">
        <f t="shared" ref="J14:J18" si="4">I14-I14*$J$9/100</f>
        <v>24055.5</v>
      </c>
      <c r="K14" s="14">
        <f t="shared" ref="K14:K18" si="5">J14*F14</f>
        <v>24055.5</v>
      </c>
    </row>
    <row r="15" spans="1:13" ht="18.95" customHeight="1" x14ac:dyDescent="0.15">
      <c r="A15" s="58" t="s">
        <v>1</v>
      </c>
      <c r="B15" s="59" t="s">
        <v>12</v>
      </c>
      <c r="C15" s="59" t="s">
        <v>753</v>
      </c>
      <c r="D15" s="7">
        <v>3.5</v>
      </c>
      <c r="E15" s="7">
        <v>3.7</v>
      </c>
      <c r="F15" s="139">
        <v>1</v>
      </c>
      <c r="G15" s="14">
        <v>556</v>
      </c>
      <c r="H15" s="14">
        <f t="shared" si="2"/>
        <v>495.9050966608084</v>
      </c>
      <c r="I15" s="14">
        <f t="shared" si="3"/>
        <v>28216.999999999996</v>
      </c>
      <c r="J15" s="15">
        <f t="shared" si="4"/>
        <v>28216.999999999996</v>
      </c>
      <c r="K15" s="14">
        <f t="shared" si="5"/>
        <v>28216.999999999996</v>
      </c>
    </row>
    <row r="16" spans="1:13" ht="18.95" customHeight="1" x14ac:dyDescent="0.15">
      <c r="A16" s="58" t="s">
        <v>1</v>
      </c>
      <c r="B16" s="59" t="s">
        <v>12</v>
      </c>
      <c r="C16" s="59" t="s">
        <v>754</v>
      </c>
      <c r="D16" s="7">
        <v>5.3</v>
      </c>
      <c r="E16" s="7">
        <v>5.7</v>
      </c>
      <c r="F16" s="139">
        <v>1</v>
      </c>
      <c r="G16" s="14">
        <v>842</v>
      </c>
      <c r="H16" s="14">
        <f t="shared" si="2"/>
        <v>750.99297012302281</v>
      </c>
      <c r="I16" s="14">
        <f t="shared" si="3"/>
        <v>42731.5</v>
      </c>
      <c r="J16" s="15">
        <f t="shared" si="4"/>
        <v>42731.5</v>
      </c>
      <c r="K16" s="14">
        <f t="shared" si="5"/>
        <v>42731.5</v>
      </c>
    </row>
    <row r="17" spans="1:12" ht="18.95" customHeight="1" x14ac:dyDescent="0.15">
      <c r="A17" s="58" t="s">
        <v>1</v>
      </c>
      <c r="B17" s="59" t="s">
        <v>12</v>
      </c>
      <c r="C17" s="59" t="s">
        <v>755</v>
      </c>
      <c r="D17" s="7">
        <v>7</v>
      </c>
      <c r="E17" s="7">
        <v>7.3</v>
      </c>
      <c r="F17" s="139">
        <v>1</v>
      </c>
      <c r="G17" s="14">
        <v>1170</v>
      </c>
      <c r="H17" s="14">
        <f t="shared" si="2"/>
        <v>1043.5413005272408</v>
      </c>
      <c r="I17" s="14">
        <f t="shared" si="3"/>
        <v>59377.5</v>
      </c>
      <c r="J17" s="15">
        <f t="shared" ref="J17" si="6">I17-I17*$J$9/100</f>
        <v>59377.5</v>
      </c>
      <c r="K17" s="14">
        <f t="shared" ref="K17" si="7">J17*F17</f>
        <v>59377.5</v>
      </c>
    </row>
    <row r="18" spans="1:12" ht="18.95" customHeight="1" x14ac:dyDescent="0.15">
      <c r="A18" s="58" t="s">
        <v>1</v>
      </c>
      <c r="B18" s="59" t="s">
        <v>12</v>
      </c>
      <c r="C18" s="59" t="s">
        <v>756</v>
      </c>
      <c r="D18" s="7">
        <v>8</v>
      </c>
      <c r="E18" s="7">
        <v>8.5</v>
      </c>
      <c r="F18" s="139">
        <v>1</v>
      </c>
      <c r="G18" s="14">
        <v>1384</v>
      </c>
      <c r="H18" s="14">
        <f t="shared" si="2"/>
        <v>1234.4112478031634</v>
      </c>
      <c r="I18" s="14">
        <f t="shared" si="3"/>
        <v>70238</v>
      </c>
      <c r="J18" s="15">
        <f t="shared" si="4"/>
        <v>70238</v>
      </c>
      <c r="K18" s="14">
        <f t="shared" si="5"/>
        <v>70238</v>
      </c>
    </row>
    <row r="19" spans="1:12" ht="18.95" customHeight="1" x14ac:dyDescent="0.15">
      <c r="A19" s="62" t="s">
        <v>758</v>
      </c>
      <c r="B19" s="62" t="s">
        <v>759</v>
      </c>
      <c r="C19" s="83" t="s">
        <v>36</v>
      </c>
      <c r="D19" s="84"/>
      <c r="E19" s="84"/>
      <c r="F19" s="84"/>
      <c r="G19" s="84"/>
      <c r="H19" s="84"/>
      <c r="I19" s="84"/>
      <c r="J19" s="15">
        <f t="shared" si="0"/>
        <v>0</v>
      </c>
      <c r="K19" s="14">
        <f t="shared" si="1"/>
        <v>0</v>
      </c>
    </row>
    <row r="20" spans="1:12" ht="18.95" customHeight="1" x14ac:dyDescent="0.15">
      <c r="A20" s="58" t="s">
        <v>1</v>
      </c>
      <c r="B20" s="59" t="s">
        <v>12</v>
      </c>
      <c r="C20" s="5" t="s">
        <v>760</v>
      </c>
      <c r="D20" s="3">
        <v>2.6</v>
      </c>
      <c r="E20" s="3">
        <v>2.9</v>
      </c>
      <c r="F20" s="5">
        <v>1</v>
      </c>
      <c r="G20" s="41">
        <v>708</v>
      </c>
      <c r="H20" s="15">
        <f>G20/$I$9*$H$9</f>
        <v>631.47627416520208</v>
      </c>
      <c r="I20" s="15">
        <f>H20*$I$9</f>
        <v>35931</v>
      </c>
      <c r="J20" s="15">
        <f t="shared" si="0"/>
        <v>35931</v>
      </c>
      <c r="K20" s="14">
        <f t="shared" si="1"/>
        <v>35931</v>
      </c>
      <c r="L20" s="4"/>
    </row>
    <row r="21" spans="1:12" ht="18.95" customHeight="1" x14ac:dyDescent="0.15">
      <c r="A21" s="58" t="s">
        <v>1</v>
      </c>
      <c r="B21" s="59" t="s">
        <v>12</v>
      </c>
      <c r="C21" s="5" t="s">
        <v>761</v>
      </c>
      <c r="D21" s="3">
        <v>3.5</v>
      </c>
      <c r="E21" s="3">
        <v>3.8</v>
      </c>
      <c r="F21" s="5">
        <v>1</v>
      </c>
      <c r="G21" s="41">
        <v>746</v>
      </c>
      <c r="H21" s="15">
        <f>G21/$I$9*$H$9</f>
        <v>665.36906854130052</v>
      </c>
      <c r="I21" s="15">
        <f>H21*$I$9</f>
        <v>37859.5</v>
      </c>
      <c r="J21" s="15">
        <f t="shared" si="0"/>
        <v>37859.5</v>
      </c>
      <c r="K21" s="14">
        <f t="shared" si="1"/>
        <v>37859.5</v>
      </c>
      <c r="L21" s="4"/>
    </row>
    <row r="22" spans="1:12" ht="18.95" customHeight="1" x14ac:dyDescent="0.15">
      <c r="A22" s="58" t="s">
        <v>1</v>
      </c>
      <c r="B22" s="59" t="s">
        <v>12</v>
      </c>
      <c r="C22" s="5" t="s">
        <v>762</v>
      </c>
      <c r="D22" s="3">
        <v>5.3</v>
      </c>
      <c r="E22" s="3">
        <v>5.6</v>
      </c>
      <c r="F22" s="5">
        <v>1</v>
      </c>
      <c r="G22" s="41">
        <v>1118</v>
      </c>
      <c r="H22" s="15">
        <f>G22/$I$9*$H$9</f>
        <v>997.16168717047458</v>
      </c>
      <c r="I22" s="15">
        <f>H22*$I$9</f>
        <v>56738.5</v>
      </c>
      <c r="J22" s="15">
        <f t="shared" si="0"/>
        <v>56738.5</v>
      </c>
      <c r="K22" s="14">
        <f t="shared" si="1"/>
        <v>56738.5</v>
      </c>
      <c r="L22" s="4"/>
    </row>
    <row r="23" spans="1:12" ht="18.95" customHeight="1" x14ac:dyDescent="0.15">
      <c r="A23" s="62" t="s">
        <v>766</v>
      </c>
      <c r="B23" s="62" t="s">
        <v>763</v>
      </c>
      <c r="C23" s="83" t="s">
        <v>36</v>
      </c>
      <c r="D23" s="84"/>
      <c r="E23" s="84"/>
      <c r="F23" s="84"/>
      <c r="G23" s="84"/>
      <c r="H23" s="84"/>
      <c r="I23" s="84"/>
      <c r="J23" s="15">
        <f t="shared" si="0"/>
        <v>0</v>
      </c>
      <c r="K23" s="14">
        <f t="shared" si="1"/>
        <v>0</v>
      </c>
    </row>
    <row r="24" spans="1:12" ht="18.95" customHeight="1" x14ac:dyDescent="0.15">
      <c r="A24" s="59" t="s">
        <v>767</v>
      </c>
      <c r="B24" s="59" t="s">
        <v>12</v>
      </c>
      <c r="C24" s="5" t="s">
        <v>764</v>
      </c>
      <c r="D24" s="3">
        <v>2.8</v>
      </c>
      <c r="E24" s="3">
        <v>2.2000000000000002</v>
      </c>
      <c r="F24" s="5">
        <v>1</v>
      </c>
      <c r="G24" s="41">
        <v>452</v>
      </c>
      <c r="H24" s="15">
        <f t="shared" ref="H24:H31" si="8">G24/$I$9*$H$9</f>
        <v>403.14586994727597</v>
      </c>
      <c r="I24" s="15">
        <f t="shared" ref="I24:I31" si="9">H24*$I$9</f>
        <v>22939.000000000004</v>
      </c>
      <c r="J24" s="15">
        <f t="shared" si="0"/>
        <v>22939.000000000004</v>
      </c>
      <c r="K24" s="14">
        <f t="shared" si="1"/>
        <v>22939.000000000004</v>
      </c>
      <c r="L24" s="4"/>
    </row>
    <row r="25" spans="1:12" ht="18.95" customHeight="1" x14ac:dyDescent="0.15">
      <c r="A25" s="59" t="s">
        <v>767</v>
      </c>
      <c r="B25" s="59" t="s">
        <v>12</v>
      </c>
      <c r="C25" s="5" t="s">
        <v>765</v>
      </c>
      <c r="D25" s="3">
        <v>3.5</v>
      </c>
      <c r="E25" s="3">
        <v>2.8</v>
      </c>
      <c r="F25" s="5">
        <v>1</v>
      </c>
      <c r="G25" s="41">
        <v>518</v>
      </c>
      <c r="H25" s="15">
        <f t="shared" si="8"/>
        <v>462.01230228471002</v>
      </c>
      <c r="I25" s="15">
        <f t="shared" si="9"/>
        <v>26288.5</v>
      </c>
      <c r="J25" s="15">
        <f t="shared" si="0"/>
        <v>26288.5</v>
      </c>
      <c r="K25" s="14">
        <f t="shared" si="1"/>
        <v>26288.5</v>
      </c>
      <c r="L25" s="4"/>
    </row>
    <row r="26" spans="1:12" ht="18.95" customHeight="1" x14ac:dyDescent="0.15">
      <c r="A26" s="62" t="s">
        <v>768</v>
      </c>
      <c r="B26" s="62" t="s">
        <v>773</v>
      </c>
      <c r="C26" s="109"/>
      <c r="D26" s="110"/>
      <c r="E26" s="110"/>
      <c r="F26" s="110"/>
      <c r="G26" s="110"/>
      <c r="H26" s="110"/>
      <c r="I26" s="110"/>
      <c r="J26" s="15">
        <f t="shared" si="0"/>
        <v>0</v>
      </c>
      <c r="K26" s="14">
        <f t="shared" si="1"/>
        <v>0</v>
      </c>
    </row>
    <row r="27" spans="1:12" ht="18.95" customHeight="1" x14ac:dyDescent="0.15">
      <c r="A27" s="59" t="s">
        <v>15</v>
      </c>
      <c r="B27" s="59" t="s">
        <v>12</v>
      </c>
      <c r="C27" s="5" t="s">
        <v>19</v>
      </c>
      <c r="D27" s="3">
        <v>5.3</v>
      </c>
      <c r="E27" s="3">
        <v>5.8</v>
      </c>
      <c r="F27" s="5">
        <v>1</v>
      </c>
      <c r="G27" s="41">
        <v>1418</v>
      </c>
      <c r="H27" s="15">
        <f t="shared" si="8"/>
        <v>1264.7363796133568</v>
      </c>
      <c r="I27" s="15">
        <f t="shared" si="9"/>
        <v>71963.5</v>
      </c>
      <c r="J27" s="15">
        <f t="shared" si="0"/>
        <v>71963.5</v>
      </c>
      <c r="K27" s="14">
        <f t="shared" si="1"/>
        <v>71963.5</v>
      </c>
      <c r="L27" s="4"/>
    </row>
    <row r="28" spans="1:12" ht="18.95" customHeight="1" x14ac:dyDescent="0.15">
      <c r="A28" s="59" t="s">
        <v>15</v>
      </c>
      <c r="B28" s="59" t="s">
        <v>12</v>
      </c>
      <c r="C28" s="5" t="s">
        <v>18</v>
      </c>
      <c r="D28" s="3">
        <v>7.2</v>
      </c>
      <c r="E28" s="3">
        <v>8.1</v>
      </c>
      <c r="F28" s="5">
        <v>1</v>
      </c>
      <c r="G28" s="41">
        <v>1806</v>
      </c>
      <c r="H28" s="15">
        <f t="shared" si="8"/>
        <v>1610.799648506151</v>
      </c>
      <c r="I28" s="15">
        <f t="shared" si="9"/>
        <v>91654.499999999985</v>
      </c>
      <c r="J28" s="15">
        <f t="shared" si="0"/>
        <v>91654.499999999985</v>
      </c>
      <c r="K28" s="14">
        <f t="shared" si="1"/>
        <v>91654.499999999985</v>
      </c>
      <c r="L28" s="4"/>
    </row>
    <row r="29" spans="1:12" ht="18.95" customHeight="1" x14ac:dyDescent="0.15">
      <c r="A29" s="59" t="s">
        <v>15</v>
      </c>
      <c r="B29" s="59" t="s">
        <v>12</v>
      </c>
      <c r="C29" s="5" t="s">
        <v>17</v>
      </c>
      <c r="D29" s="3">
        <v>10.6</v>
      </c>
      <c r="E29" s="3">
        <v>11.7</v>
      </c>
      <c r="F29" s="5">
        <v>1</v>
      </c>
      <c r="G29" s="41">
        <v>2474</v>
      </c>
      <c r="H29" s="15">
        <f t="shared" si="8"/>
        <v>2206.599297012302</v>
      </c>
      <c r="I29" s="15">
        <f t="shared" si="9"/>
        <v>125555.49999999999</v>
      </c>
      <c r="J29" s="15">
        <f t="shared" si="0"/>
        <v>125555.49999999999</v>
      </c>
      <c r="K29" s="14">
        <f t="shared" si="1"/>
        <v>125555.49999999999</v>
      </c>
      <c r="L29" s="4"/>
    </row>
    <row r="30" spans="1:12" ht="18.95" customHeight="1" x14ac:dyDescent="0.15">
      <c r="A30" s="59" t="s">
        <v>15</v>
      </c>
      <c r="B30" s="59" t="s">
        <v>12</v>
      </c>
      <c r="C30" s="5" t="s">
        <v>23</v>
      </c>
      <c r="D30" s="3">
        <v>14</v>
      </c>
      <c r="E30" s="3">
        <v>15.5</v>
      </c>
      <c r="F30" s="5">
        <v>1</v>
      </c>
      <c r="G30" s="41">
        <v>2740</v>
      </c>
      <c r="H30" s="15">
        <f t="shared" si="8"/>
        <v>2443.8488576449913</v>
      </c>
      <c r="I30" s="15">
        <f t="shared" si="9"/>
        <v>139055</v>
      </c>
      <c r="J30" s="15">
        <f t="shared" si="0"/>
        <v>139055</v>
      </c>
      <c r="K30" s="14">
        <f t="shared" si="1"/>
        <v>139055</v>
      </c>
      <c r="L30" s="4"/>
    </row>
    <row r="31" spans="1:12" ht="18.75" customHeight="1" x14ac:dyDescent="0.15">
      <c r="A31" s="59" t="s">
        <v>15</v>
      </c>
      <c r="B31" s="59" t="s">
        <v>12</v>
      </c>
      <c r="C31" s="5" t="s">
        <v>16</v>
      </c>
      <c r="D31" s="3">
        <v>17.600000000000001</v>
      </c>
      <c r="E31" s="3">
        <v>18.5</v>
      </c>
      <c r="F31" s="5">
        <v>1</v>
      </c>
      <c r="G31" s="41">
        <v>3118</v>
      </c>
      <c r="H31" s="15">
        <f t="shared" si="8"/>
        <v>2780.992970123023</v>
      </c>
      <c r="I31" s="15">
        <f t="shared" si="9"/>
        <v>158238.5</v>
      </c>
      <c r="J31" s="15">
        <f t="shared" si="0"/>
        <v>158238.5</v>
      </c>
      <c r="K31" s="14">
        <f t="shared" si="1"/>
        <v>158238.5</v>
      </c>
      <c r="L31" s="4"/>
    </row>
    <row r="32" spans="1:12" ht="18.95" customHeight="1" x14ac:dyDescent="0.15">
      <c r="A32" s="62" t="s">
        <v>769</v>
      </c>
      <c r="B32" s="62" t="s">
        <v>772</v>
      </c>
      <c r="C32" s="109"/>
      <c r="D32" s="110"/>
      <c r="E32" s="110"/>
      <c r="F32" s="110"/>
      <c r="G32" s="110"/>
      <c r="H32" s="110"/>
      <c r="I32" s="110"/>
      <c r="J32" s="15">
        <f t="shared" ref="J32:J43" si="10">I32-I32*$J$9/100</f>
        <v>0</v>
      </c>
      <c r="K32" s="14">
        <f t="shared" ref="K32:K43" si="11">J32*F32</f>
        <v>0</v>
      </c>
    </row>
    <row r="33" spans="1:12" ht="18.95" customHeight="1" x14ac:dyDescent="0.15">
      <c r="A33" s="59" t="s">
        <v>29</v>
      </c>
      <c r="B33" s="59" t="s">
        <v>12</v>
      </c>
      <c r="C33" s="5" t="s">
        <v>28</v>
      </c>
      <c r="D33" s="3">
        <v>5.3</v>
      </c>
      <c r="E33" s="3">
        <v>5.8</v>
      </c>
      <c r="F33" s="5">
        <v>1</v>
      </c>
      <c r="G33" s="41">
        <v>1328</v>
      </c>
      <c r="H33" s="15">
        <f t="shared" ref="H33:H37" si="12">G33/$I$9*$H$9</f>
        <v>1184.4639718804922</v>
      </c>
      <c r="I33" s="15">
        <f t="shared" ref="I33:I37" si="13">H33*$I$9</f>
        <v>67396</v>
      </c>
      <c r="J33" s="15">
        <f t="shared" si="10"/>
        <v>67396</v>
      </c>
      <c r="K33" s="14">
        <f t="shared" si="11"/>
        <v>67396</v>
      </c>
      <c r="L33" s="4"/>
    </row>
    <row r="34" spans="1:12" ht="18.95" customHeight="1" x14ac:dyDescent="0.15">
      <c r="A34" s="59" t="s">
        <v>29</v>
      </c>
      <c r="B34" s="59" t="s">
        <v>12</v>
      </c>
      <c r="C34" s="5" t="s">
        <v>27</v>
      </c>
      <c r="D34" s="3">
        <v>7.2</v>
      </c>
      <c r="E34" s="3">
        <v>8.1</v>
      </c>
      <c r="F34" s="5">
        <v>1</v>
      </c>
      <c r="G34" s="41">
        <v>1774</v>
      </c>
      <c r="H34" s="15">
        <f t="shared" si="12"/>
        <v>1582.2583479789105</v>
      </c>
      <c r="I34" s="15">
        <f t="shared" si="13"/>
        <v>90030.5</v>
      </c>
      <c r="J34" s="15">
        <f t="shared" si="10"/>
        <v>90030.5</v>
      </c>
      <c r="K34" s="14">
        <f t="shared" si="11"/>
        <v>90030.5</v>
      </c>
      <c r="L34" s="4"/>
    </row>
    <row r="35" spans="1:12" ht="18.95" customHeight="1" x14ac:dyDescent="0.15">
      <c r="A35" s="59" t="s">
        <v>29</v>
      </c>
      <c r="B35" s="59" t="s">
        <v>12</v>
      </c>
      <c r="C35" s="5" t="s">
        <v>26</v>
      </c>
      <c r="D35" s="3">
        <v>10.6</v>
      </c>
      <c r="E35" s="3">
        <v>11.7</v>
      </c>
      <c r="F35" s="5">
        <v>1</v>
      </c>
      <c r="G35" s="41">
        <v>2362</v>
      </c>
      <c r="H35" s="15">
        <f t="shared" si="12"/>
        <v>2106.7047451669596</v>
      </c>
      <c r="I35" s="15">
        <f t="shared" si="13"/>
        <v>119871.5</v>
      </c>
      <c r="J35" s="15">
        <f t="shared" si="10"/>
        <v>119871.5</v>
      </c>
      <c r="K35" s="14">
        <f t="shared" si="11"/>
        <v>119871.5</v>
      </c>
      <c r="L35" s="4"/>
    </row>
    <row r="36" spans="1:12" ht="18.95" customHeight="1" x14ac:dyDescent="0.15">
      <c r="A36" s="59" t="s">
        <v>29</v>
      </c>
      <c r="B36" s="59" t="s">
        <v>12</v>
      </c>
      <c r="C36" s="5" t="s">
        <v>25</v>
      </c>
      <c r="D36" s="3">
        <v>14</v>
      </c>
      <c r="E36" s="3">
        <v>15.5</v>
      </c>
      <c r="F36" s="5">
        <v>1</v>
      </c>
      <c r="G36" s="41">
        <v>2624</v>
      </c>
      <c r="H36" s="15">
        <f t="shared" si="12"/>
        <v>2340.3866432337436</v>
      </c>
      <c r="I36" s="15">
        <f t="shared" si="13"/>
        <v>133168</v>
      </c>
      <c r="J36" s="15">
        <f t="shared" si="10"/>
        <v>133168</v>
      </c>
      <c r="K36" s="14">
        <f t="shared" si="11"/>
        <v>133168</v>
      </c>
      <c r="L36" s="4"/>
    </row>
    <row r="37" spans="1:12" ht="18.75" customHeight="1" x14ac:dyDescent="0.15">
      <c r="A37" s="59" t="s">
        <v>29</v>
      </c>
      <c r="B37" s="59" t="s">
        <v>12</v>
      </c>
      <c r="C37" s="5" t="s">
        <v>24</v>
      </c>
      <c r="D37" s="3">
        <v>17.600000000000001</v>
      </c>
      <c r="E37" s="3">
        <v>18.5</v>
      </c>
      <c r="F37" s="5">
        <v>1</v>
      </c>
      <c r="G37" s="41">
        <v>2962</v>
      </c>
      <c r="H37" s="15">
        <f t="shared" si="12"/>
        <v>2641.854130052724</v>
      </c>
      <c r="I37" s="15">
        <f t="shared" si="13"/>
        <v>150321.5</v>
      </c>
      <c r="J37" s="15">
        <f t="shared" si="10"/>
        <v>150321.5</v>
      </c>
      <c r="K37" s="14">
        <f t="shared" si="11"/>
        <v>150321.5</v>
      </c>
      <c r="L37" s="4"/>
    </row>
    <row r="38" spans="1:12" ht="18.95" customHeight="1" x14ac:dyDescent="0.15">
      <c r="A38" s="62" t="s">
        <v>770</v>
      </c>
      <c r="B38" s="62" t="s">
        <v>771</v>
      </c>
      <c r="C38" s="109"/>
      <c r="D38" s="110"/>
      <c r="E38" s="110"/>
      <c r="F38" s="110"/>
      <c r="G38" s="110"/>
      <c r="H38" s="110"/>
      <c r="I38" s="110"/>
      <c r="J38" s="15">
        <f t="shared" si="10"/>
        <v>0</v>
      </c>
      <c r="K38" s="14">
        <f t="shared" si="11"/>
        <v>0</v>
      </c>
    </row>
    <row r="39" spans="1:12" ht="18.95" customHeight="1" x14ac:dyDescent="0.15">
      <c r="A39" s="59" t="s">
        <v>30</v>
      </c>
      <c r="B39" s="59" t="s">
        <v>12</v>
      </c>
      <c r="C39" s="5" t="s">
        <v>31</v>
      </c>
      <c r="D39" s="3">
        <v>5.3</v>
      </c>
      <c r="E39" s="3">
        <v>5.8</v>
      </c>
      <c r="F39" s="5">
        <v>1</v>
      </c>
      <c r="G39" s="41">
        <v>1340</v>
      </c>
      <c r="H39" s="15">
        <f t="shared" ref="H39:H43" si="14">G39/$I$9*$H$9</f>
        <v>1195.1669595782073</v>
      </c>
      <c r="I39" s="15">
        <f t="shared" ref="I39:I43" si="15">H39*$I$9</f>
        <v>68005</v>
      </c>
      <c r="J39" s="15">
        <f t="shared" si="10"/>
        <v>68005</v>
      </c>
      <c r="K39" s="14">
        <f t="shared" si="11"/>
        <v>68005</v>
      </c>
      <c r="L39" s="4"/>
    </row>
    <row r="40" spans="1:12" ht="18.95" customHeight="1" x14ac:dyDescent="0.15">
      <c r="A40" s="59" t="s">
        <v>30</v>
      </c>
      <c r="B40" s="59" t="s">
        <v>12</v>
      </c>
      <c r="C40" s="5" t="s">
        <v>32</v>
      </c>
      <c r="D40" s="3">
        <v>7.2</v>
      </c>
      <c r="E40" s="3">
        <v>8.1</v>
      </c>
      <c r="F40" s="5">
        <v>1</v>
      </c>
      <c r="G40" s="41">
        <v>1734</v>
      </c>
      <c r="H40" s="15">
        <f t="shared" si="14"/>
        <v>1546.5817223198594</v>
      </c>
      <c r="I40" s="15">
        <f t="shared" si="15"/>
        <v>88000.5</v>
      </c>
      <c r="J40" s="15">
        <f t="shared" si="10"/>
        <v>88000.5</v>
      </c>
      <c r="K40" s="14">
        <f t="shared" si="11"/>
        <v>88000.5</v>
      </c>
      <c r="L40" s="4"/>
    </row>
    <row r="41" spans="1:12" ht="18.95" customHeight="1" x14ac:dyDescent="0.15">
      <c r="A41" s="59" t="s">
        <v>30</v>
      </c>
      <c r="B41" s="59" t="s">
        <v>12</v>
      </c>
      <c r="C41" s="5" t="s">
        <v>33</v>
      </c>
      <c r="D41" s="3">
        <v>10.6</v>
      </c>
      <c r="E41" s="3">
        <v>11.7</v>
      </c>
      <c r="F41" s="5">
        <v>1</v>
      </c>
      <c r="G41" s="41">
        <v>2474</v>
      </c>
      <c r="H41" s="15">
        <f t="shared" si="14"/>
        <v>2206.599297012302</v>
      </c>
      <c r="I41" s="15">
        <f t="shared" si="15"/>
        <v>125555.49999999999</v>
      </c>
      <c r="J41" s="15">
        <f t="shared" si="10"/>
        <v>125555.49999999999</v>
      </c>
      <c r="K41" s="14">
        <f t="shared" si="11"/>
        <v>125555.49999999999</v>
      </c>
      <c r="L41" s="4"/>
    </row>
    <row r="42" spans="1:12" ht="18.95" customHeight="1" x14ac:dyDescent="0.15">
      <c r="A42" s="59" t="s">
        <v>30</v>
      </c>
      <c r="B42" s="59" t="s">
        <v>12</v>
      </c>
      <c r="C42" s="5" t="s">
        <v>34</v>
      </c>
      <c r="D42" s="3">
        <v>14</v>
      </c>
      <c r="E42" s="3">
        <v>15.5</v>
      </c>
      <c r="F42" s="5">
        <v>1</v>
      </c>
      <c r="G42" s="41">
        <v>2852</v>
      </c>
      <c r="H42" s="15">
        <f t="shared" si="14"/>
        <v>2543.7434094903338</v>
      </c>
      <c r="I42" s="15">
        <f t="shared" si="15"/>
        <v>144739</v>
      </c>
      <c r="J42" s="15">
        <f t="shared" si="10"/>
        <v>144739</v>
      </c>
      <c r="K42" s="14">
        <f t="shared" si="11"/>
        <v>144739</v>
      </c>
      <c r="L42" s="4"/>
    </row>
    <row r="43" spans="1:12" ht="18.75" customHeight="1" x14ac:dyDescent="0.15">
      <c r="A43" s="59" t="s">
        <v>30</v>
      </c>
      <c r="B43" s="59" t="s">
        <v>12</v>
      </c>
      <c r="C43" s="5" t="s">
        <v>35</v>
      </c>
      <c r="D43" s="3">
        <v>17.600000000000001</v>
      </c>
      <c r="E43" s="3">
        <v>18.5</v>
      </c>
      <c r="F43" s="5">
        <v>1</v>
      </c>
      <c r="G43" s="41">
        <v>3140</v>
      </c>
      <c r="H43" s="15">
        <f t="shared" si="14"/>
        <v>2800.6151142355011</v>
      </c>
      <c r="I43" s="15">
        <f t="shared" si="15"/>
        <v>159355</v>
      </c>
      <c r="J43" s="15">
        <f t="shared" si="10"/>
        <v>159355</v>
      </c>
      <c r="K43" s="14">
        <f t="shared" si="11"/>
        <v>159355</v>
      </c>
      <c r="L43" s="4"/>
    </row>
    <row r="44" spans="1:12" ht="93" customHeight="1" x14ac:dyDescent="0.2">
      <c r="A44" s="258" t="s">
        <v>0</v>
      </c>
      <c r="B44" s="258"/>
      <c r="C44" s="258"/>
      <c r="D44" s="258"/>
      <c r="E44" s="258"/>
      <c r="F44" s="258"/>
      <c r="G44" s="258"/>
      <c r="H44" s="258"/>
    </row>
  </sheetData>
  <mergeCells count="9">
    <mergeCell ref="A44:H44"/>
    <mergeCell ref="K10:K11"/>
    <mergeCell ref="A2:J2"/>
    <mergeCell ref="A10:A11"/>
    <mergeCell ref="C10:C11"/>
    <mergeCell ref="D10:E10"/>
    <mergeCell ref="G10:I10"/>
    <mergeCell ref="F10:F11"/>
    <mergeCell ref="B10:B11"/>
  </mergeCells>
  <hyperlinks>
    <hyperlink ref="M2" location="Исходный!R1C1" display="В Исходный Прайс"/>
  </hyperlinks>
  <pageMargins left="0.25" right="0.25" top="0.75" bottom="0.75" header="0.3" footer="0.3"/>
  <pageSetup paperSize="9" scale="5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4"/>
  <sheetViews>
    <sheetView topLeftCell="A8" zoomScaleNormal="100" workbookViewId="0">
      <selection activeCell="J13" sqref="J13"/>
    </sheetView>
  </sheetViews>
  <sheetFormatPr defaultRowHeight="10.5" x14ac:dyDescent="0.15"/>
  <cols>
    <col min="1" max="1" width="30" style="1" customWidth="1"/>
    <col min="2" max="2" width="17.5703125" style="1" customWidth="1"/>
    <col min="3" max="3" width="22" style="1" customWidth="1"/>
    <col min="4" max="5" width="9" style="1" customWidth="1"/>
    <col min="6" max="6" width="8.5703125" style="1" hidden="1" customWidth="1"/>
    <col min="7" max="7" width="13.5703125" style="1" customWidth="1"/>
    <col min="8" max="8" width="13.5703125" style="4" customWidth="1"/>
    <col min="9" max="9" width="13.5703125" style="12" customWidth="1"/>
    <col min="10" max="10" width="13.5703125" style="1" customWidth="1"/>
    <col min="11" max="11" width="13.5703125" style="1" hidden="1" customWidth="1"/>
    <col min="12" max="12" width="9.140625" style="1"/>
    <col min="13" max="13" width="18.42578125" style="1" customWidth="1"/>
    <col min="14" max="16384" width="9.140625" style="1"/>
  </cols>
  <sheetData>
    <row r="1" spans="1:13" ht="4.5" customHeight="1" x14ac:dyDescent="0.15"/>
    <row r="2" spans="1:13" s="2" customFormat="1" ht="85.5" customHeight="1" x14ac:dyDescent="0.15">
      <c r="A2" s="259"/>
      <c r="B2" s="260"/>
      <c r="C2" s="260"/>
      <c r="D2" s="260"/>
      <c r="E2" s="260"/>
      <c r="F2" s="260"/>
      <c r="G2" s="260"/>
      <c r="H2" s="260"/>
      <c r="I2" s="260"/>
      <c r="J2" s="260"/>
      <c r="K2" s="89"/>
      <c r="M2" s="220" t="s">
        <v>1003</v>
      </c>
    </row>
    <row r="3" spans="1:13" s="2" customFormat="1" ht="4.5" hidden="1" customHeight="1" x14ac:dyDescent="0.15">
      <c r="A3" s="36"/>
      <c r="B3" s="37"/>
      <c r="C3" s="37"/>
      <c r="D3" s="37"/>
      <c r="E3" s="37"/>
      <c r="F3" s="37"/>
      <c r="G3" s="37"/>
      <c r="H3" s="37"/>
      <c r="I3" s="37"/>
      <c r="J3" s="37"/>
      <c r="K3" s="37"/>
    </row>
    <row r="4" spans="1:13" s="2" customFormat="1" ht="4.5" hidden="1" customHeight="1" x14ac:dyDescent="0.15">
      <c r="A4" s="36"/>
      <c r="B4" s="37"/>
      <c r="C4" s="37"/>
      <c r="D4" s="37"/>
      <c r="E4" s="37"/>
      <c r="F4" s="37"/>
      <c r="G4" s="37"/>
      <c r="H4" s="37"/>
      <c r="I4" s="37"/>
      <c r="J4" s="37"/>
      <c r="K4" s="37"/>
    </row>
    <row r="5" spans="1:13" s="2" customFormat="1" ht="4.5" hidden="1" customHeight="1" x14ac:dyDescent="0.15">
      <c r="A5" s="36"/>
      <c r="B5" s="37"/>
      <c r="C5" s="37"/>
      <c r="D5" s="37"/>
      <c r="E5" s="37"/>
      <c r="F5" s="37"/>
      <c r="G5" s="37"/>
      <c r="H5" s="37"/>
      <c r="I5" s="37"/>
      <c r="J5" s="37"/>
      <c r="K5" s="37"/>
    </row>
    <row r="6" spans="1:13" s="2" customFormat="1" ht="4.5" hidden="1" customHeight="1" x14ac:dyDescent="0.15">
      <c r="A6" s="36"/>
      <c r="B6" s="37"/>
      <c r="C6" s="37"/>
      <c r="D6" s="37"/>
      <c r="E6" s="37"/>
      <c r="F6" s="37"/>
      <c r="G6" s="37"/>
      <c r="H6" s="37"/>
      <c r="I6" s="37"/>
      <c r="J6" s="37"/>
      <c r="K6" s="37"/>
    </row>
    <row r="7" spans="1:13" s="2" customFormat="1" ht="4.5" hidden="1" customHeight="1" x14ac:dyDescent="0.15">
      <c r="A7" s="36"/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1:13" s="2" customFormat="1" ht="16.5" customHeight="1" x14ac:dyDescent="0.15">
      <c r="A8" s="11"/>
      <c r="B8" s="11"/>
      <c r="C8" s="11"/>
      <c r="D8" s="11"/>
      <c r="E8" s="11"/>
      <c r="F8" s="11"/>
      <c r="G8" s="11"/>
      <c r="H8" s="39" t="s">
        <v>22</v>
      </c>
      <c r="I8" s="40" t="s">
        <v>5</v>
      </c>
      <c r="J8" s="38" t="s">
        <v>21</v>
      </c>
      <c r="K8" s="38"/>
    </row>
    <row r="9" spans="1:13" s="2" customFormat="1" ht="16.5" customHeight="1" x14ac:dyDescent="0.15">
      <c r="A9" s="11"/>
      <c r="B9" s="11"/>
      <c r="C9" s="11"/>
      <c r="D9" s="11"/>
      <c r="E9" s="11"/>
      <c r="F9" s="11"/>
      <c r="G9" s="11"/>
      <c r="H9" s="39">
        <f>Исходный!G10</f>
        <v>50.75</v>
      </c>
      <c r="I9" s="40">
        <f>Исходный!H10</f>
        <v>56.9</v>
      </c>
      <c r="J9" s="38">
        <f>Исходный!I10</f>
        <v>0</v>
      </c>
      <c r="K9" s="38"/>
    </row>
    <row r="10" spans="1:13" ht="16.5" customHeight="1" x14ac:dyDescent="0.15">
      <c r="A10" s="261" t="s">
        <v>3</v>
      </c>
      <c r="B10" s="261" t="s">
        <v>13</v>
      </c>
      <c r="C10" s="261" t="s">
        <v>4</v>
      </c>
      <c r="D10" s="261" t="s">
        <v>323</v>
      </c>
      <c r="E10" s="261"/>
      <c r="F10" s="261" t="s">
        <v>2</v>
      </c>
      <c r="G10" s="261" t="s">
        <v>324</v>
      </c>
      <c r="H10" s="261"/>
      <c r="I10" s="261"/>
      <c r="J10" s="91" t="s">
        <v>325</v>
      </c>
      <c r="K10" s="256" t="s">
        <v>6</v>
      </c>
    </row>
    <row r="11" spans="1:13" ht="16.5" customHeight="1" x14ac:dyDescent="0.15">
      <c r="A11" s="261"/>
      <c r="B11" s="261"/>
      <c r="C11" s="261"/>
      <c r="D11" s="141" t="s">
        <v>10</v>
      </c>
      <c r="E11" s="59" t="s">
        <v>11</v>
      </c>
      <c r="F11" s="261"/>
      <c r="G11" s="141" t="s">
        <v>9</v>
      </c>
      <c r="H11" s="14" t="s">
        <v>7</v>
      </c>
      <c r="I11" s="13" t="s">
        <v>8</v>
      </c>
      <c r="J11" s="141" t="s">
        <v>326</v>
      </c>
      <c r="K11" s="257"/>
    </row>
    <row r="12" spans="1:13" s="6" customFormat="1" ht="18.95" customHeight="1" x14ac:dyDescent="0.15">
      <c r="A12" s="49" t="s">
        <v>741</v>
      </c>
      <c r="B12" s="60" t="s">
        <v>742</v>
      </c>
      <c r="C12" s="50"/>
      <c r="D12" s="107"/>
      <c r="E12" s="107"/>
      <c r="F12" s="107"/>
      <c r="G12" s="107"/>
      <c r="H12" s="107"/>
      <c r="I12" s="107"/>
      <c r="J12" s="108"/>
      <c r="K12" s="90"/>
    </row>
    <row r="13" spans="1:13" ht="18.95" customHeight="1" x14ac:dyDescent="0.15">
      <c r="A13" s="58" t="s">
        <v>1</v>
      </c>
      <c r="B13" s="58" t="s">
        <v>775</v>
      </c>
      <c r="C13" s="58" t="s">
        <v>823</v>
      </c>
      <c r="D13" s="9">
        <v>2.1</v>
      </c>
      <c r="E13" s="9">
        <v>2.2000000000000002</v>
      </c>
      <c r="F13" s="140">
        <v>1</v>
      </c>
      <c r="G13" s="15">
        <v>386</v>
      </c>
      <c r="H13" s="15">
        <f>G13/$I$9*$H$9</f>
        <v>344.27943760984186</v>
      </c>
      <c r="I13" s="15">
        <f>H13*$I$9</f>
        <v>19589.5</v>
      </c>
      <c r="J13" s="15">
        <f>I13-I13*$J$9/100</f>
        <v>19589.5</v>
      </c>
      <c r="K13" s="14">
        <f>J13*F13</f>
        <v>19589.5</v>
      </c>
    </row>
    <row r="14" spans="1:13" ht="18.95" customHeight="1" x14ac:dyDescent="0.15">
      <c r="A14" s="59" t="s">
        <v>1</v>
      </c>
      <c r="B14" s="58" t="s">
        <v>775</v>
      </c>
      <c r="C14" s="58" t="s">
        <v>824</v>
      </c>
      <c r="D14" s="7">
        <v>2.7</v>
      </c>
      <c r="E14" s="7">
        <v>2.8</v>
      </c>
      <c r="F14" s="141">
        <v>1</v>
      </c>
      <c r="G14" s="14">
        <v>420</v>
      </c>
      <c r="H14" s="15">
        <f>G14/$I$9*$H$9</f>
        <v>374.60456942003515</v>
      </c>
      <c r="I14" s="15">
        <f>H14*$I$9</f>
        <v>21315</v>
      </c>
      <c r="J14" s="15">
        <f t="shared" ref="J14:J23" si="0">I14-I14*$J$9/100</f>
        <v>21315</v>
      </c>
      <c r="K14" s="14">
        <f t="shared" ref="K14:K23" si="1">J14*F14</f>
        <v>21315</v>
      </c>
    </row>
    <row r="15" spans="1:13" ht="18.95" customHeight="1" x14ac:dyDescent="0.15">
      <c r="A15" s="59" t="s">
        <v>1</v>
      </c>
      <c r="B15" s="58" t="s">
        <v>775</v>
      </c>
      <c r="C15" s="58" t="s">
        <v>825</v>
      </c>
      <c r="D15" s="7">
        <v>3.5</v>
      </c>
      <c r="E15" s="7">
        <v>3.6</v>
      </c>
      <c r="F15" s="141">
        <v>1</v>
      </c>
      <c r="G15" s="14">
        <v>490</v>
      </c>
      <c r="H15" s="15">
        <f>G15/$I$9*$H$9</f>
        <v>437.03866432337435</v>
      </c>
      <c r="I15" s="15">
        <f>H15*$I$9</f>
        <v>24867.5</v>
      </c>
      <c r="J15" s="15">
        <f t="shared" si="0"/>
        <v>24867.5</v>
      </c>
      <c r="K15" s="14">
        <f t="shared" si="1"/>
        <v>24867.5</v>
      </c>
    </row>
    <row r="16" spans="1:13" ht="18.95" customHeight="1" x14ac:dyDescent="0.15">
      <c r="A16" s="59" t="s">
        <v>1</v>
      </c>
      <c r="B16" s="58" t="s">
        <v>775</v>
      </c>
      <c r="C16" s="58" t="s">
        <v>826</v>
      </c>
      <c r="D16" s="7">
        <v>5.3</v>
      </c>
      <c r="E16" s="7">
        <v>5.4</v>
      </c>
      <c r="F16" s="141">
        <v>1</v>
      </c>
      <c r="G16" s="14">
        <v>710</v>
      </c>
      <c r="H16" s="15">
        <f>G16/$I$9*$H$9</f>
        <v>633.26010544815472</v>
      </c>
      <c r="I16" s="15">
        <f>H16*$I$9</f>
        <v>36032.5</v>
      </c>
      <c r="J16" s="15">
        <f t="shared" si="0"/>
        <v>36032.5</v>
      </c>
      <c r="K16" s="14">
        <f t="shared" si="1"/>
        <v>36032.5</v>
      </c>
    </row>
    <row r="17" spans="1:11" ht="18.95" customHeight="1" x14ac:dyDescent="0.15">
      <c r="A17" s="59" t="s">
        <v>1</v>
      </c>
      <c r="B17" s="58" t="s">
        <v>775</v>
      </c>
      <c r="C17" s="58" t="s">
        <v>827</v>
      </c>
      <c r="D17" s="7">
        <v>7</v>
      </c>
      <c r="E17" s="7">
        <v>7.2</v>
      </c>
      <c r="F17" s="141">
        <v>1</v>
      </c>
      <c r="G17" s="14">
        <v>962</v>
      </c>
      <c r="H17" s="15">
        <f>G17/$I$9*$H$9</f>
        <v>858.0228471001758</v>
      </c>
      <c r="I17" s="15">
        <f>H17*$I$9</f>
        <v>48821.5</v>
      </c>
      <c r="J17" s="15">
        <f t="shared" si="0"/>
        <v>48821.5</v>
      </c>
      <c r="K17" s="14">
        <f t="shared" si="1"/>
        <v>48821.5</v>
      </c>
    </row>
    <row r="18" spans="1:11" s="6" customFormat="1" ht="18.95" customHeight="1" x14ac:dyDescent="0.15">
      <c r="A18" s="49" t="s">
        <v>743</v>
      </c>
      <c r="B18" s="60" t="s">
        <v>744</v>
      </c>
      <c r="C18" s="83" t="s">
        <v>36</v>
      </c>
      <c r="D18" s="84"/>
      <c r="E18" s="84"/>
      <c r="F18" s="84"/>
      <c r="G18" s="84"/>
      <c r="H18" s="84"/>
      <c r="I18" s="84"/>
      <c r="J18" s="15">
        <f t="shared" si="0"/>
        <v>0</v>
      </c>
      <c r="K18" s="14">
        <f t="shared" si="1"/>
        <v>0</v>
      </c>
    </row>
    <row r="19" spans="1:11" ht="18.95" customHeight="1" x14ac:dyDescent="0.15">
      <c r="A19" s="58" t="s">
        <v>1</v>
      </c>
      <c r="B19" s="59" t="s">
        <v>775</v>
      </c>
      <c r="C19" s="59" t="s">
        <v>745</v>
      </c>
      <c r="D19" s="9">
        <v>2.1</v>
      </c>
      <c r="E19" s="9">
        <v>2.2000000000000002</v>
      </c>
      <c r="F19" s="141">
        <v>1</v>
      </c>
      <c r="G19" s="14">
        <v>394</v>
      </c>
      <c r="H19" s="14">
        <f>G19/$I$9*$H$9</f>
        <v>351.41476274165205</v>
      </c>
      <c r="I19" s="14">
        <f>H19*$I$9</f>
        <v>19995.5</v>
      </c>
      <c r="J19" s="15">
        <f t="shared" si="0"/>
        <v>19995.5</v>
      </c>
      <c r="K19" s="14">
        <f t="shared" si="1"/>
        <v>19995.5</v>
      </c>
    </row>
    <row r="20" spans="1:11" ht="18.95" customHeight="1" x14ac:dyDescent="0.15">
      <c r="A20" s="58" t="s">
        <v>1</v>
      </c>
      <c r="B20" s="59" t="s">
        <v>775</v>
      </c>
      <c r="C20" s="59" t="s">
        <v>746</v>
      </c>
      <c r="D20" s="7">
        <v>2.7</v>
      </c>
      <c r="E20" s="7">
        <v>2.8</v>
      </c>
      <c r="F20" s="141">
        <v>1</v>
      </c>
      <c r="G20" s="14">
        <v>428</v>
      </c>
      <c r="H20" s="14">
        <f t="shared" ref="H20:H23" si="2">G20/$I$9*$H$9</f>
        <v>381.73989455184534</v>
      </c>
      <c r="I20" s="14">
        <f t="shared" ref="I20:I23" si="3">H20*$I$9</f>
        <v>21721</v>
      </c>
      <c r="J20" s="15">
        <f t="shared" si="0"/>
        <v>21721</v>
      </c>
      <c r="K20" s="14">
        <f t="shared" si="1"/>
        <v>21721</v>
      </c>
    </row>
    <row r="21" spans="1:11" ht="18.95" customHeight="1" x14ac:dyDescent="0.15">
      <c r="A21" s="58" t="s">
        <v>1</v>
      </c>
      <c r="B21" s="59" t="s">
        <v>775</v>
      </c>
      <c r="C21" s="59" t="s">
        <v>747</v>
      </c>
      <c r="D21" s="7">
        <v>3.5</v>
      </c>
      <c r="E21" s="7">
        <v>3.6</v>
      </c>
      <c r="F21" s="141">
        <v>1</v>
      </c>
      <c r="G21" s="14">
        <v>500</v>
      </c>
      <c r="H21" s="14">
        <f t="shared" si="2"/>
        <v>445.95782073813706</v>
      </c>
      <c r="I21" s="14">
        <f t="shared" si="3"/>
        <v>25374.999999999996</v>
      </c>
      <c r="J21" s="15">
        <f t="shared" si="0"/>
        <v>25374.999999999996</v>
      </c>
      <c r="K21" s="14">
        <f t="shared" si="1"/>
        <v>25374.999999999996</v>
      </c>
    </row>
    <row r="22" spans="1:11" ht="18.95" customHeight="1" x14ac:dyDescent="0.15">
      <c r="A22" s="58" t="s">
        <v>1</v>
      </c>
      <c r="B22" s="59" t="s">
        <v>775</v>
      </c>
      <c r="C22" s="59" t="s">
        <v>748</v>
      </c>
      <c r="D22" s="7">
        <v>5.3</v>
      </c>
      <c r="E22" s="7">
        <v>5.4</v>
      </c>
      <c r="F22" s="141">
        <v>1</v>
      </c>
      <c r="G22" s="14">
        <v>726</v>
      </c>
      <c r="H22" s="14">
        <f t="shared" si="2"/>
        <v>647.53075571177499</v>
      </c>
      <c r="I22" s="14">
        <f t="shared" si="3"/>
        <v>36844.499999999993</v>
      </c>
      <c r="J22" s="15">
        <f t="shared" si="0"/>
        <v>36844.499999999993</v>
      </c>
      <c r="K22" s="14">
        <f t="shared" si="1"/>
        <v>36844.499999999993</v>
      </c>
    </row>
    <row r="23" spans="1:11" ht="18.95" customHeight="1" x14ac:dyDescent="0.15">
      <c r="A23" s="58" t="s">
        <v>1</v>
      </c>
      <c r="B23" s="59" t="s">
        <v>775</v>
      </c>
      <c r="C23" s="59" t="s">
        <v>749</v>
      </c>
      <c r="D23" s="7">
        <v>7</v>
      </c>
      <c r="E23" s="7">
        <v>7.2</v>
      </c>
      <c r="F23" s="141">
        <v>1</v>
      </c>
      <c r="G23" s="14">
        <v>982</v>
      </c>
      <c r="H23" s="14">
        <f t="shared" si="2"/>
        <v>875.86115992970122</v>
      </c>
      <c r="I23" s="14">
        <f t="shared" si="3"/>
        <v>49836.5</v>
      </c>
      <c r="J23" s="15">
        <f t="shared" si="0"/>
        <v>49836.5</v>
      </c>
      <c r="K23" s="14">
        <f t="shared" si="1"/>
        <v>49836.5</v>
      </c>
    </row>
    <row r="24" spans="1:11" ht="93" customHeight="1" x14ac:dyDescent="0.2">
      <c r="A24" s="258" t="s">
        <v>0</v>
      </c>
      <c r="B24" s="258"/>
      <c r="C24" s="258"/>
      <c r="D24" s="258"/>
      <c r="E24" s="258"/>
      <c r="F24" s="258"/>
      <c r="G24" s="258"/>
      <c r="H24" s="258"/>
    </row>
  </sheetData>
  <mergeCells count="9">
    <mergeCell ref="K10:K11"/>
    <mergeCell ref="A24:H24"/>
    <mergeCell ref="A2:J2"/>
    <mergeCell ref="A10:A11"/>
    <mergeCell ref="B10:B11"/>
    <mergeCell ref="C10:C11"/>
    <mergeCell ref="D10:E10"/>
    <mergeCell ref="F10:F11"/>
    <mergeCell ref="G10:I10"/>
  </mergeCells>
  <hyperlinks>
    <hyperlink ref="M2" location="Исходный!R1C1" display="В Исходный Прайс"/>
  </hyperlinks>
  <pageMargins left="0.25" right="0.25" top="0.75" bottom="0.75" header="0.3" footer="0.3"/>
  <pageSetup paperSize="9" scale="5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1"/>
  <sheetViews>
    <sheetView topLeftCell="A2" zoomScaleNormal="100" workbookViewId="0"/>
  </sheetViews>
  <sheetFormatPr defaultRowHeight="10.5" x14ac:dyDescent="0.15"/>
  <cols>
    <col min="1" max="1" width="30.7109375" style="1" customWidth="1"/>
    <col min="2" max="2" width="17.85546875" style="1" customWidth="1"/>
    <col min="3" max="3" width="29.85546875" style="1" customWidth="1"/>
    <col min="4" max="5" width="10.5703125" style="1" customWidth="1"/>
    <col min="6" max="6" width="8.5703125" style="1" hidden="1" customWidth="1"/>
    <col min="7" max="7" width="13.5703125" style="1" customWidth="1"/>
    <col min="8" max="8" width="13.5703125" style="4" customWidth="1"/>
    <col min="9" max="9" width="13.5703125" style="12" customWidth="1"/>
    <col min="10" max="10" width="13.5703125" style="1" customWidth="1"/>
    <col min="11" max="11" width="13.5703125" style="1" hidden="1" customWidth="1"/>
    <col min="12" max="12" width="9.140625" style="1"/>
    <col min="13" max="13" width="18.5703125" style="1" customWidth="1"/>
    <col min="14" max="16384" width="9.140625" style="1"/>
  </cols>
  <sheetData>
    <row r="1" spans="1:13" ht="4.5" hidden="1" customHeight="1" x14ac:dyDescent="0.15"/>
    <row r="2" spans="1:13" s="2" customFormat="1" ht="90" customHeight="1" x14ac:dyDescent="0.15">
      <c r="A2" s="259"/>
      <c r="B2" s="260"/>
      <c r="C2" s="260"/>
      <c r="D2" s="260"/>
      <c r="E2" s="260"/>
      <c r="F2" s="260"/>
      <c r="G2" s="260"/>
      <c r="H2" s="260"/>
      <c r="I2" s="260"/>
      <c r="J2" s="260"/>
      <c r="K2" s="89"/>
      <c r="M2" s="220" t="s">
        <v>1003</v>
      </c>
    </row>
    <row r="3" spans="1:13" s="2" customFormat="1" ht="4.5" hidden="1" customHeight="1" x14ac:dyDescent="0.15">
      <c r="A3" s="36"/>
      <c r="B3" s="37"/>
      <c r="C3" s="37"/>
      <c r="D3" s="37"/>
      <c r="E3" s="37"/>
      <c r="F3" s="37"/>
      <c r="G3" s="37"/>
      <c r="H3" s="37"/>
      <c r="I3" s="37"/>
      <c r="J3" s="37"/>
      <c r="K3" s="37"/>
    </row>
    <row r="4" spans="1:13" s="2" customFormat="1" ht="4.5" hidden="1" customHeight="1" x14ac:dyDescent="0.15">
      <c r="A4" s="36"/>
      <c r="B4" s="37"/>
      <c r="C4" s="37"/>
      <c r="D4" s="37"/>
      <c r="E4" s="37"/>
      <c r="F4" s="37"/>
      <c r="G4" s="37"/>
      <c r="H4" s="37"/>
      <c r="I4" s="37"/>
      <c r="J4" s="37"/>
      <c r="K4" s="37"/>
    </row>
    <row r="5" spans="1:13" s="2" customFormat="1" ht="4.5" hidden="1" customHeight="1" x14ac:dyDescent="0.15">
      <c r="A5" s="36"/>
      <c r="B5" s="37"/>
      <c r="C5" s="37"/>
      <c r="D5" s="37"/>
      <c r="E5" s="37"/>
      <c r="F5" s="37"/>
      <c r="G5" s="37"/>
      <c r="H5" s="37"/>
      <c r="I5" s="37"/>
      <c r="J5" s="37"/>
      <c r="K5" s="37"/>
    </row>
    <row r="6" spans="1:13" s="2" customFormat="1" ht="4.5" hidden="1" customHeight="1" x14ac:dyDescent="0.15">
      <c r="A6" s="36"/>
      <c r="B6" s="37"/>
      <c r="C6" s="37"/>
      <c r="D6" s="37"/>
      <c r="E6" s="37"/>
      <c r="F6" s="37"/>
      <c r="G6" s="37"/>
      <c r="H6" s="37"/>
      <c r="I6" s="37"/>
      <c r="J6" s="37"/>
      <c r="K6" s="37"/>
    </row>
    <row r="7" spans="1:13" s="2" customFormat="1" ht="4.5" hidden="1" customHeight="1" x14ac:dyDescent="0.15">
      <c r="A7" s="36"/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1:13" s="2" customFormat="1" ht="16.5" customHeight="1" x14ac:dyDescent="0.15">
      <c r="A8" s="11"/>
      <c r="B8" s="11"/>
      <c r="C8" s="11"/>
      <c r="D8" s="11"/>
      <c r="E8" s="11"/>
      <c r="F8" s="11"/>
      <c r="G8" s="11"/>
      <c r="H8" s="39" t="s">
        <v>22</v>
      </c>
      <c r="I8" s="40" t="s">
        <v>5</v>
      </c>
      <c r="J8" s="38" t="s">
        <v>21</v>
      </c>
      <c r="K8" s="38"/>
    </row>
    <row r="9" spans="1:13" s="2" customFormat="1" ht="16.5" customHeight="1" x14ac:dyDescent="0.15">
      <c r="A9" s="11"/>
      <c r="B9" s="11"/>
      <c r="C9" s="11"/>
      <c r="D9" s="11"/>
      <c r="E9" s="11"/>
      <c r="F9" s="11"/>
      <c r="G9" s="11"/>
      <c r="H9" s="39">
        <f>Исходный!G10</f>
        <v>50.75</v>
      </c>
      <c r="I9" s="40">
        <f>Исходный!H10</f>
        <v>56.9</v>
      </c>
      <c r="J9" s="38">
        <f>Исходный!I10</f>
        <v>0</v>
      </c>
      <c r="K9" s="38"/>
    </row>
    <row r="10" spans="1:13" ht="16.5" customHeight="1" x14ac:dyDescent="0.15">
      <c r="A10" s="261" t="s">
        <v>3</v>
      </c>
      <c r="B10" s="261" t="s">
        <v>13</v>
      </c>
      <c r="C10" s="261" t="s">
        <v>4</v>
      </c>
      <c r="D10" s="261" t="s">
        <v>323</v>
      </c>
      <c r="E10" s="261"/>
      <c r="F10" s="261" t="s">
        <v>2</v>
      </c>
      <c r="G10" s="261" t="s">
        <v>324</v>
      </c>
      <c r="H10" s="261"/>
      <c r="I10" s="261"/>
      <c r="J10" s="91" t="s">
        <v>325</v>
      </c>
      <c r="K10" s="256" t="s">
        <v>6</v>
      </c>
    </row>
    <row r="11" spans="1:13" ht="16.5" customHeight="1" x14ac:dyDescent="0.15">
      <c r="A11" s="261"/>
      <c r="B11" s="261"/>
      <c r="C11" s="261"/>
      <c r="D11" s="85" t="s">
        <v>10</v>
      </c>
      <c r="E11" s="59" t="s">
        <v>11</v>
      </c>
      <c r="F11" s="261"/>
      <c r="G11" s="85" t="s">
        <v>9</v>
      </c>
      <c r="H11" s="14" t="s">
        <v>7</v>
      </c>
      <c r="I11" s="13" t="s">
        <v>8</v>
      </c>
      <c r="J11" s="85" t="s">
        <v>326</v>
      </c>
      <c r="K11" s="257"/>
    </row>
    <row r="12" spans="1:13" s="6" customFormat="1" ht="18.95" customHeight="1" x14ac:dyDescent="0.15">
      <c r="A12" s="60" t="s">
        <v>14</v>
      </c>
      <c r="B12" s="60" t="s">
        <v>72</v>
      </c>
      <c r="C12" s="50" t="s">
        <v>76</v>
      </c>
      <c r="D12" s="155"/>
      <c r="E12" s="155"/>
      <c r="F12" s="155"/>
      <c r="G12" s="155"/>
      <c r="H12" s="155"/>
      <c r="I12" s="155"/>
      <c r="J12" s="156"/>
      <c r="K12" s="54"/>
    </row>
    <row r="13" spans="1:13" ht="18.95" customHeight="1" x14ac:dyDescent="0.2">
      <c r="A13" s="58" t="s">
        <v>1</v>
      </c>
      <c r="B13" s="59" t="s">
        <v>66</v>
      </c>
      <c r="C13" s="65" t="s">
        <v>67</v>
      </c>
      <c r="D13" s="43">
        <v>2.2000000000000002</v>
      </c>
      <c r="E13" s="43">
        <v>2.2999999999999998</v>
      </c>
      <c r="F13" s="153">
        <v>1</v>
      </c>
      <c r="G13" s="15">
        <v>454</v>
      </c>
      <c r="H13" s="15">
        <f>G13/$I$9*$H$9</f>
        <v>404.92970123022849</v>
      </c>
      <c r="I13" s="15">
        <f>H13*$I$9</f>
        <v>23040.5</v>
      </c>
      <c r="J13" s="15">
        <f>I13-I13*$J$9/100</f>
        <v>23040.5</v>
      </c>
      <c r="K13" s="14">
        <f>J13*F13</f>
        <v>23040.5</v>
      </c>
    </row>
    <row r="14" spans="1:13" ht="18.95" customHeight="1" x14ac:dyDescent="0.2">
      <c r="A14" s="59" t="s">
        <v>1</v>
      </c>
      <c r="B14" s="59" t="s">
        <v>66</v>
      </c>
      <c r="C14" s="65" t="s">
        <v>68</v>
      </c>
      <c r="D14" s="43">
        <v>2.65</v>
      </c>
      <c r="E14" s="43">
        <v>2.75</v>
      </c>
      <c r="F14" s="154">
        <v>1</v>
      </c>
      <c r="G14" s="14">
        <v>485</v>
      </c>
      <c r="H14" s="15">
        <f>G14/$I$9*$H$9</f>
        <v>432.57908611599299</v>
      </c>
      <c r="I14" s="15">
        <f>H14*$I$9</f>
        <v>24613.75</v>
      </c>
      <c r="J14" s="15">
        <f t="shared" ref="J14:J17" si="0">I14-I14*$J$9/100</f>
        <v>24613.75</v>
      </c>
      <c r="K14" s="15">
        <f t="shared" ref="K14:K50" si="1">J14*F14</f>
        <v>24613.75</v>
      </c>
    </row>
    <row r="15" spans="1:13" ht="18.95" customHeight="1" x14ac:dyDescent="0.2">
      <c r="A15" s="59" t="s">
        <v>1</v>
      </c>
      <c r="B15" s="59" t="s">
        <v>66</v>
      </c>
      <c r="C15" s="65" t="s">
        <v>69</v>
      </c>
      <c r="D15" s="43">
        <v>3.55</v>
      </c>
      <c r="E15" s="43">
        <v>3.65</v>
      </c>
      <c r="F15" s="154">
        <v>1</v>
      </c>
      <c r="G15" s="14">
        <v>604</v>
      </c>
      <c r="H15" s="15">
        <f t="shared" ref="H15:H17" si="2">G15/$I$9*$H$9</f>
        <v>538.7170474516696</v>
      </c>
      <c r="I15" s="15">
        <f>H15*$I$9</f>
        <v>30653</v>
      </c>
      <c r="J15" s="15">
        <f t="shared" si="0"/>
        <v>30653</v>
      </c>
      <c r="K15" s="15">
        <f t="shared" si="1"/>
        <v>30653</v>
      </c>
    </row>
    <row r="16" spans="1:13" ht="18.95" customHeight="1" x14ac:dyDescent="0.2">
      <c r="A16" s="59" t="s">
        <v>1</v>
      </c>
      <c r="B16" s="59" t="s">
        <v>66</v>
      </c>
      <c r="C16" s="65" t="s">
        <v>70</v>
      </c>
      <c r="D16" s="43">
        <v>5.3</v>
      </c>
      <c r="E16" s="43">
        <v>5.65</v>
      </c>
      <c r="F16" s="154">
        <v>1</v>
      </c>
      <c r="G16" s="14">
        <v>894</v>
      </c>
      <c r="H16" s="15">
        <f t="shared" si="2"/>
        <v>797.37258347978911</v>
      </c>
      <c r="I16" s="15">
        <f>H16*$I$9</f>
        <v>45370.5</v>
      </c>
      <c r="J16" s="15">
        <f t="shared" si="0"/>
        <v>45370.5</v>
      </c>
      <c r="K16" s="15">
        <f t="shared" si="1"/>
        <v>45370.5</v>
      </c>
    </row>
    <row r="17" spans="1:12" ht="18.95" customHeight="1" x14ac:dyDescent="0.2">
      <c r="A17" s="59" t="s">
        <v>1</v>
      </c>
      <c r="B17" s="59" t="s">
        <v>66</v>
      </c>
      <c r="C17" s="65" t="s">
        <v>71</v>
      </c>
      <c r="D17" s="43">
        <v>7</v>
      </c>
      <c r="E17" s="43">
        <v>7.3</v>
      </c>
      <c r="F17" s="154">
        <v>1</v>
      </c>
      <c r="G17" s="14">
        <v>1300</v>
      </c>
      <c r="H17" s="15">
        <f t="shared" si="2"/>
        <v>1159.4903339191565</v>
      </c>
      <c r="I17" s="15">
        <f>H17*$I$9</f>
        <v>65975</v>
      </c>
      <c r="J17" s="15">
        <f t="shared" si="0"/>
        <v>65975</v>
      </c>
      <c r="K17" s="15">
        <f t="shared" si="1"/>
        <v>65975</v>
      </c>
    </row>
    <row r="18" spans="1:12" s="6" customFormat="1" ht="18.95" customHeight="1" x14ac:dyDescent="0.15">
      <c r="A18" s="60" t="s">
        <v>14</v>
      </c>
      <c r="B18" s="60" t="s">
        <v>728</v>
      </c>
      <c r="C18" s="92" t="s">
        <v>729</v>
      </c>
      <c r="D18" s="52"/>
      <c r="E18" s="52"/>
      <c r="F18" s="52"/>
      <c r="G18" s="52"/>
      <c r="H18" s="52"/>
      <c r="I18" s="52"/>
      <c r="J18" s="15">
        <f t="shared" ref="J18:J50" si="3">I18-I18*$J$9/100</f>
        <v>0</v>
      </c>
      <c r="K18" s="15">
        <f t="shared" si="1"/>
        <v>0</v>
      </c>
    </row>
    <row r="19" spans="1:12" ht="18.95" customHeight="1" x14ac:dyDescent="0.2">
      <c r="A19" s="58" t="s">
        <v>1</v>
      </c>
      <c r="B19" s="59" t="s">
        <v>66</v>
      </c>
      <c r="C19" s="65" t="s">
        <v>730</v>
      </c>
      <c r="D19" s="44">
        <v>2.7</v>
      </c>
      <c r="E19" s="44">
        <v>2.8</v>
      </c>
      <c r="F19" s="154">
        <v>1</v>
      </c>
      <c r="G19" s="14">
        <v>741</v>
      </c>
      <c r="H19" s="14">
        <f>G19/$I$9*$H$9</f>
        <v>660.90949033391917</v>
      </c>
      <c r="I19" s="14">
        <f>H19*$I$9</f>
        <v>37605.75</v>
      </c>
      <c r="J19" s="15">
        <f t="shared" si="3"/>
        <v>37605.75</v>
      </c>
      <c r="K19" s="15">
        <f t="shared" si="1"/>
        <v>37605.75</v>
      </c>
    </row>
    <row r="20" spans="1:12" ht="18.95" customHeight="1" x14ac:dyDescent="0.2">
      <c r="A20" s="58" t="s">
        <v>1</v>
      </c>
      <c r="B20" s="59" t="s">
        <v>66</v>
      </c>
      <c r="C20" s="65" t="s">
        <v>731</v>
      </c>
      <c r="D20" s="44">
        <v>3.3</v>
      </c>
      <c r="E20" s="44">
        <v>3.5</v>
      </c>
      <c r="F20" s="154">
        <v>1</v>
      </c>
      <c r="G20" s="14">
        <v>843</v>
      </c>
      <c r="H20" s="14">
        <f>G20/$I$9*$H$9</f>
        <v>751.88488576449913</v>
      </c>
      <c r="I20" s="14">
        <f>H20*$I$9</f>
        <v>42782.25</v>
      </c>
      <c r="J20" s="15">
        <f t="shared" si="3"/>
        <v>42782.25</v>
      </c>
      <c r="K20" s="15">
        <f t="shared" si="1"/>
        <v>42782.25</v>
      </c>
    </row>
    <row r="21" spans="1:12" ht="18.95" customHeight="1" x14ac:dyDescent="0.2">
      <c r="A21" s="58" t="s">
        <v>1</v>
      </c>
      <c r="B21" s="59" t="s">
        <v>66</v>
      </c>
      <c r="C21" s="65" t="s">
        <v>732</v>
      </c>
      <c r="D21" s="44">
        <v>5</v>
      </c>
      <c r="E21" s="44">
        <v>5.0999999999999996</v>
      </c>
      <c r="F21" s="154">
        <v>1</v>
      </c>
      <c r="G21" s="14">
        <v>1265</v>
      </c>
      <c r="H21" s="14">
        <f>G21/$I$9*$H$9</f>
        <v>1128.273286467487</v>
      </c>
      <c r="I21" s="14">
        <f>H21*$I$9</f>
        <v>64198.750000000007</v>
      </c>
      <c r="J21" s="15">
        <f t="shared" ref="J21" si="4">I21-I21*$J$9/100</f>
        <v>64198.750000000007</v>
      </c>
      <c r="K21" s="15">
        <f t="shared" ref="K21" si="5">J21*F21</f>
        <v>64198.750000000007</v>
      </c>
    </row>
    <row r="22" spans="1:12" ht="18.95" customHeight="1" x14ac:dyDescent="0.2">
      <c r="A22" s="58" t="s">
        <v>1</v>
      </c>
      <c r="B22" s="59" t="s">
        <v>66</v>
      </c>
      <c r="C22" s="65" t="s">
        <v>733</v>
      </c>
      <c r="D22" s="44">
        <v>6.7</v>
      </c>
      <c r="E22" s="44">
        <v>6.8</v>
      </c>
      <c r="F22" s="154">
        <v>1</v>
      </c>
      <c r="G22" s="14">
        <v>1623</v>
      </c>
      <c r="H22" s="14">
        <f>G22/$I$9*$H$9</f>
        <v>1447.5790861159928</v>
      </c>
      <c r="I22" s="14">
        <f>H22*$I$9</f>
        <v>82367.249999999985</v>
      </c>
      <c r="J22" s="15">
        <f t="shared" si="3"/>
        <v>82367.249999999985</v>
      </c>
      <c r="K22" s="15">
        <f t="shared" si="1"/>
        <v>82367.249999999985</v>
      </c>
    </row>
    <row r="23" spans="1:12" s="6" customFormat="1" ht="18.95" customHeight="1" x14ac:dyDescent="0.15">
      <c r="A23" s="60" t="s">
        <v>14</v>
      </c>
      <c r="B23" s="60" t="s">
        <v>734</v>
      </c>
      <c r="C23" s="92" t="s">
        <v>735</v>
      </c>
      <c r="D23" s="52"/>
      <c r="E23" s="52"/>
      <c r="F23" s="52"/>
      <c r="G23" s="52"/>
      <c r="H23" s="52"/>
      <c r="I23" s="52"/>
      <c r="J23" s="15">
        <f t="shared" ref="J23:J26" si="6">I23-I23*$J$9/100</f>
        <v>0</v>
      </c>
      <c r="K23" s="15">
        <f t="shared" ref="K23:K26" si="7">J23*F23</f>
        <v>0</v>
      </c>
    </row>
    <row r="24" spans="1:12" ht="18.95" customHeight="1" x14ac:dyDescent="0.2">
      <c r="A24" s="58" t="s">
        <v>1</v>
      </c>
      <c r="B24" s="59" t="s">
        <v>66</v>
      </c>
      <c r="C24" s="65" t="s">
        <v>73</v>
      </c>
      <c r="D24" s="44">
        <v>3.1</v>
      </c>
      <c r="E24" s="44">
        <v>3.8</v>
      </c>
      <c r="F24" s="154">
        <v>1</v>
      </c>
      <c r="G24" s="14">
        <v>1021</v>
      </c>
      <c r="H24" s="14">
        <f t="shared" ref="H24:H25" si="8">G24/$I$9*$H$9</f>
        <v>910.64586994727597</v>
      </c>
      <c r="I24" s="14">
        <f t="shared" ref="I24:I25" si="9">H24*$I$9</f>
        <v>51815.75</v>
      </c>
      <c r="J24" s="15">
        <f t="shared" ref="J24:J25" si="10">I24-I24*$J$9/100</f>
        <v>51815.75</v>
      </c>
      <c r="K24" s="15">
        <f t="shared" ref="K24:K25" si="11">J24*F24</f>
        <v>51815.75</v>
      </c>
    </row>
    <row r="25" spans="1:12" ht="18.95" customHeight="1" x14ac:dyDescent="0.2">
      <c r="A25" s="58" t="s">
        <v>1</v>
      </c>
      <c r="B25" s="59" t="s">
        <v>66</v>
      </c>
      <c r="C25" s="65" t="s">
        <v>74</v>
      </c>
      <c r="D25" s="44">
        <v>3.8</v>
      </c>
      <c r="E25" s="44">
        <v>4.7</v>
      </c>
      <c r="F25" s="154">
        <v>1</v>
      </c>
      <c r="G25" s="14">
        <v>1117</v>
      </c>
      <c r="H25" s="14">
        <f t="shared" si="8"/>
        <v>996.26977152899815</v>
      </c>
      <c r="I25" s="14">
        <f t="shared" si="9"/>
        <v>56687.749999999993</v>
      </c>
      <c r="J25" s="15">
        <f t="shared" si="10"/>
        <v>56687.749999999993</v>
      </c>
      <c r="K25" s="15">
        <f t="shared" si="11"/>
        <v>56687.749999999993</v>
      </c>
    </row>
    <row r="26" spans="1:12" ht="18.95" customHeight="1" x14ac:dyDescent="0.2">
      <c r="A26" s="58" t="s">
        <v>1</v>
      </c>
      <c r="B26" s="59" t="s">
        <v>66</v>
      </c>
      <c r="C26" s="65" t="s">
        <v>75</v>
      </c>
      <c r="D26" s="44">
        <v>5.3</v>
      </c>
      <c r="E26" s="44">
        <v>5.9</v>
      </c>
      <c r="F26" s="154">
        <v>1</v>
      </c>
      <c r="G26" s="14">
        <v>1685</v>
      </c>
      <c r="H26" s="14">
        <f>G26/$I$9*$H$9</f>
        <v>1502.8778558875219</v>
      </c>
      <c r="I26" s="14">
        <f>H26*$I$9</f>
        <v>85513.75</v>
      </c>
      <c r="J26" s="15">
        <f t="shared" si="6"/>
        <v>85513.75</v>
      </c>
      <c r="K26" s="15">
        <f t="shared" si="7"/>
        <v>85513.75</v>
      </c>
    </row>
    <row r="27" spans="1:12" ht="18.95" customHeight="1" x14ac:dyDescent="0.15">
      <c r="A27" s="62" t="s">
        <v>20</v>
      </c>
      <c r="B27" s="62" t="s">
        <v>77</v>
      </c>
      <c r="C27" s="94" t="s">
        <v>223</v>
      </c>
      <c r="D27" s="51"/>
      <c r="E27" s="51"/>
      <c r="F27" s="51"/>
      <c r="G27" s="51"/>
      <c r="H27" s="51"/>
      <c r="I27" s="86"/>
      <c r="J27" s="15">
        <f>I27-I27*$J$9/100</f>
        <v>0</v>
      </c>
      <c r="K27" s="15">
        <f>J27*F27</f>
        <v>0</v>
      </c>
    </row>
    <row r="28" spans="1:12" ht="18.95" customHeight="1" x14ac:dyDescent="0.2">
      <c r="A28" s="59" t="s">
        <v>15</v>
      </c>
      <c r="B28" s="59" t="s">
        <v>66</v>
      </c>
      <c r="C28" s="66" t="s">
        <v>736</v>
      </c>
      <c r="D28" s="46">
        <v>5.3</v>
      </c>
      <c r="E28" s="46">
        <v>5.8</v>
      </c>
      <c r="F28" s="5">
        <v>1</v>
      </c>
      <c r="G28" s="41">
        <v>1613</v>
      </c>
      <c r="H28" s="15">
        <f>G28/$I$9*$H$9</f>
        <v>1438.6599297012301</v>
      </c>
      <c r="I28" s="15">
        <f>H28*$I$9</f>
        <v>81859.749999999985</v>
      </c>
      <c r="J28" s="15">
        <f t="shared" si="3"/>
        <v>81859.749999999985</v>
      </c>
      <c r="K28" s="15">
        <f>J28*F28</f>
        <v>81859.749999999985</v>
      </c>
      <c r="L28" s="4"/>
    </row>
    <row r="29" spans="1:12" ht="18.95" customHeight="1" x14ac:dyDescent="0.2">
      <c r="A29" s="59" t="s">
        <v>15</v>
      </c>
      <c r="B29" s="59" t="s">
        <v>66</v>
      </c>
      <c r="C29" s="66" t="s">
        <v>737</v>
      </c>
      <c r="D29" s="46">
        <v>7.2</v>
      </c>
      <c r="E29" s="46">
        <v>8.1</v>
      </c>
      <c r="F29" s="5">
        <v>1</v>
      </c>
      <c r="G29" s="41">
        <v>1896</v>
      </c>
      <c r="H29" s="15">
        <f>G29/$I$9*$H$9</f>
        <v>1691.0720562390159</v>
      </c>
      <c r="I29" s="15">
        <f>H29*$I$9</f>
        <v>96222</v>
      </c>
      <c r="J29" s="15">
        <f t="shared" si="3"/>
        <v>96222</v>
      </c>
      <c r="K29" s="15">
        <f t="shared" si="1"/>
        <v>96222</v>
      </c>
      <c r="L29" s="4"/>
    </row>
    <row r="30" spans="1:12" ht="18.95" customHeight="1" x14ac:dyDescent="0.2">
      <c r="A30" s="59" t="s">
        <v>15</v>
      </c>
      <c r="B30" s="59" t="s">
        <v>66</v>
      </c>
      <c r="C30" s="66" t="s">
        <v>738</v>
      </c>
      <c r="D30" s="46">
        <v>10.6</v>
      </c>
      <c r="E30" s="46">
        <v>11.7</v>
      </c>
      <c r="F30" s="5">
        <v>1</v>
      </c>
      <c r="G30" s="41">
        <v>2781</v>
      </c>
      <c r="H30" s="15">
        <f>G30/$I$9*$H$9</f>
        <v>2480.4173989455185</v>
      </c>
      <c r="I30" s="15">
        <f>H30*$I$9</f>
        <v>141135.75</v>
      </c>
      <c r="J30" s="15">
        <f t="shared" si="3"/>
        <v>141135.75</v>
      </c>
      <c r="K30" s="15">
        <f t="shared" si="1"/>
        <v>141135.75</v>
      </c>
      <c r="L30" s="4"/>
    </row>
    <row r="31" spans="1:12" ht="18.95" customHeight="1" x14ac:dyDescent="0.2">
      <c r="A31" s="59" t="s">
        <v>15</v>
      </c>
      <c r="B31" s="59" t="s">
        <v>66</v>
      </c>
      <c r="C31" s="66" t="s">
        <v>739</v>
      </c>
      <c r="D31" s="46">
        <v>14</v>
      </c>
      <c r="E31" s="46">
        <v>15.5</v>
      </c>
      <c r="F31" s="5">
        <v>1</v>
      </c>
      <c r="G31" s="41">
        <v>3051</v>
      </c>
      <c r="H31" s="15">
        <f>G31/$I$9*$H$9</f>
        <v>2721.2346221441126</v>
      </c>
      <c r="I31" s="15">
        <f>H31*$I$9</f>
        <v>154838.25</v>
      </c>
      <c r="J31" s="15">
        <f t="shared" si="3"/>
        <v>154838.25</v>
      </c>
      <c r="K31" s="15">
        <f t="shared" si="1"/>
        <v>154838.25</v>
      </c>
      <c r="L31" s="4"/>
    </row>
    <row r="32" spans="1:12" ht="18.95" customHeight="1" x14ac:dyDescent="0.15">
      <c r="A32" s="62" t="s">
        <v>20</v>
      </c>
      <c r="B32" s="62" t="s">
        <v>78</v>
      </c>
      <c r="C32" s="93" t="s">
        <v>740</v>
      </c>
      <c r="D32" s="48"/>
      <c r="E32" s="48"/>
      <c r="F32" s="48"/>
      <c r="G32" s="48"/>
      <c r="H32" s="48"/>
      <c r="I32" s="48"/>
      <c r="J32" s="15">
        <f t="shared" si="3"/>
        <v>0</v>
      </c>
      <c r="K32" s="15">
        <f t="shared" si="1"/>
        <v>0</v>
      </c>
    </row>
    <row r="33" spans="1:12" ht="18.95" customHeight="1" x14ac:dyDescent="0.2">
      <c r="A33" s="59" t="s">
        <v>30</v>
      </c>
      <c r="B33" s="59" t="s">
        <v>66</v>
      </c>
      <c r="C33" s="66" t="s">
        <v>79</v>
      </c>
      <c r="D33" s="46">
        <v>7.2</v>
      </c>
      <c r="E33" s="46">
        <v>8.1</v>
      </c>
      <c r="F33" s="5">
        <v>1</v>
      </c>
      <c r="G33" s="41">
        <v>1834</v>
      </c>
      <c r="H33" s="15">
        <f t="shared" ref="H33:H42" si="12">G33/$I$9*$H$9</f>
        <v>1635.773286467487</v>
      </c>
      <c r="I33" s="15">
        <f t="shared" ref="I33:I42" si="13">H33*$I$9</f>
        <v>93075.5</v>
      </c>
      <c r="J33" s="15">
        <f t="shared" si="3"/>
        <v>93075.5</v>
      </c>
      <c r="K33" s="15">
        <f t="shared" si="1"/>
        <v>93075.5</v>
      </c>
      <c r="L33" s="4"/>
    </row>
    <row r="34" spans="1:12" ht="18.95" customHeight="1" x14ac:dyDescent="0.2">
      <c r="A34" s="59" t="s">
        <v>30</v>
      </c>
      <c r="B34" s="59" t="s">
        <v>66</v>
      </c>
      <c r="C34" s="66" t="s">
        <v>80</v>
      </c>
      <c r="D34" s="46">
        <v>10.6</v>
      </c>
      <c r="E34" s="46">
        <v>11.7</v>
      </c>
      <c r="F34" s="5">
        <v>1</v>
      </c>
      <c r="G34" s="41">
        <v>2730</v>
      </c>
      <c r="H34" s="15">
        <f t="shared" si="12"/>
        <v>2434.9297012302286</v>
      </c>
      <c r="I34" s="15">
        <f t="shared" si="13"/>
        <v>138547.5</v>
      </c>
      <c r="J34" s="15">
        <f t="shared" si="3"/>
        <v>138547.5</v>
      </c>
      <c r="K34" s="15">
        <f t="shared" si="1"/>
        <v>138547.5</v>
      </c>
      <c r="L34" s="4"/>
    </row>
    <row r="35" spans="1:12" ht="18.95" customHeight="1" x14ac:dyDescent="0.2">
      <c r="A35" s="59" t="s">
        <v>30</v>
      </c>
      <c r="B35" s="59" t="s">
        <v>66</v>
      </c>
      <c r="C35" s="66" t="s">
        <v>81</v>
      </c>
      <c r="D35" s="46">
        <v>14</v>
      </c>
      <c r="E35" s="46">
        <v>15.5</v>
      </c>
      <c r="F35" s="5">
        <v>1</v>
      </c>
      <c r="G35" s="41">
        <v>3182</v>
      </c>
      <c r="H35" s="15">
        <f t="shared" si="12"/>
        <v>2838.0755711775046</v>
      </c>
      <c r="I35" s="15">
        <f t="shared" si="13"/>
        <v>161486.5</v>
      </c>
      <c r="J35" s="15">
        <f t="shared" si="3"/>
        <v>161486.5</v>
      </c>
      <c r="K35" s="15">
        <f t="shared" si="1"/>
        <v>161486.5</v>
      </c>
      <c r="L35" s="4"/>
    </row>
    <row r="36" spans="1:12" ht="18.95" customHeight="1" x14ac:dyDescent="0.2">
      <c r="A36" s="59" t="s">
        <v>30</v>
      </c>
      <c r="B36" s="59" t="s">
        <v>66</v>
      </c>
      <c r="C36" s="66" t="s">
        <v>82</v>
      </c>
      <c r="D36" s="46">
        <v>17.600000000000001</v>
      </c>
      <c r="E36" s="46">
        <v>18.5</v>
      </c>
      <c r="F36" s="5">
        <v>1</v>
      </c>
      <c r="G36" s="41">
        <v>3344</v>
      </c>
      <c r="H36" s="15">
        <f t="shared" si="12"/>
        <v>2982.5659050966606</v>
      </c>
      <c r="I36" s="15">
        <f t="shared" si="13"/>
        <v>169707.99999999997</v>
      </c>
      <c r="J36" s="15">
        <f t="shared" si="3"/>
        <v>169707.99999999997</v>
      </c>
      <c r="K36" s="15">
        <f t="shared" si="1"/>
        <v>169707.99999999997</v>
      </c>
      <c r="L36" s="4"/>
    </row>
    <row r="37" spans="1:12" ht="18.95" customHeight="1" x14ac:dyDescent="0.15">
      <c r="A37" s="62" t="s">
        <v>20</v>
      </c>
      <c r="B37" s="62" t="s">
        <v>78</v>
      </c>
      <c r="C37" s="67"/>
      <c r="D37" s="51" t="s">
        <v>224</v>
      </c>
      <c r="E37" s="51"/>
      <c r="F37" s="52"/>
      <c r="G37" s="53"/>
      <c r="H37" s="53"/>
      <c r="I37" s="53"/>
      <c r="J37" s="15">
        <f t="shared" si="3"/>
        <v>0</v>
      </c>
      <c r="K37" s="15">
        <f t="shared" si="1"/>
        <v>0</v>
      </c>
    </row>
    <row r="38" spans="1:12" ht="18.95" customHeight="1" x14ac:dyDescent="0.2">
      <c r="A38" s="59" t="s">
        <v>30</v>
      </c>
      <c r="B38" s="59" t="s">
        <v>66</v>
      </c>
      <c r="C38" s="66" t="s">
        <v>83</v>
      </c>
      <c r="D38" s="46">
        <v>22</v>
      </c>
      <c r="E38" s="3"/>
      <c r="F38" s="5">
        <v>1</v>
      </c>
      <c r="G38" s="41">
        <v>8936</v>
      </c>
      <c r="H38" s="15">
        <f t="shared" si="12"/>
        <v>7970.1581722319852</v>
      </c>
      <c r="I38" s="15">
        <f t="shared" si="13"/>
        <v>453501.99999999994</v>
      </c>
      <c r="J38" s="15">
        <f t="shared" si="3"/>
        <v>453501.99999999994</v>
      </c>
      <c r="K38" s="15">
        <f t="shared" si="1"/>
        <v>453501.99999999994</v>
      </c>
      <c r="L38" s="4"/>
    </row>
    <row r="39" spans="1:12" ht="18.95" customHeight="1" x14ac:dyDescent="0.2">
      <c r="A39" s="59" t="s">
        <v>30</v>
      </c>
      <c r="B39" s="59" t="s">
        <v>66</v>
      </c>
      <c r="C39" s="66" t="s">
        <v>84</v>
      </c>
      <c r="D39" s="46">
        <v>29</v>
      </c>
      <c r="E39" s="3"/>
      <c r="F39" s="5">
        <v>1</v>
      </c>
      <c r="G39" s="41">
        <v>9830</v>
      </c>
      <c r="H39" s="15">
        <f t="shared" si="12"/>
        <v>8767.5307557117758</v>
      </c>
      <c r="I39" s="15">
        <f t="shared" si="13"/>
        <v>498872.50000000006</v>
      </c>
      <c r="J39" s="15">
        <f t="shared" si="3"/>
        <v>498872.50000000006</v>
      </c>
      <c r="K39" s="15">
        <f t="shared" si="1"/>
        <v>498872.50000000006</v>
      </c>
      <c r="L39" s="4"/>
    </row>
    <row r="40" spans="1:12" ht="18.95" customHeight="1" x14ac:dyDescent="0.2">
      <c r="A40" s="59" t="s">
        <v>30</v>
      </c>
      <c r="B40" s="59" t="s">
        <v>66</v>
      </c>
      <c r="C40" s="66" t="s">
        <v>85</v>
      </c>
      <c r="D40" s="46">
        <v>36</v>
      </c>
      <c r="E40" s="3"/>
      <c r="F40" s="5">
        <v>1</v>
      </c>
      <c r="G40" s="41">
        <v>11388</v>
      </c>
      <c r="H40" s="15">
        <f t="shared" si="12"/>
        <v>10157.135325131811</v>
      </c>
      <c r="I40" s="15">
        <f t="shared" si="13"/>
        <v>577941</v>
      </c>
      <c r="J40" s="15">
        <f t="shared" si="3"/>
        <v>577941</v>
      </c>
      <c r="K40" s="15">
        <f t="shared" si="1"/>
        <v>577941</v>
      </c>
      <c r="L40" s="4"/>
    </row>
    <row r="41" spans="1:12" ht="18.95" customHeight="1" x14ac:dyDescent="0.2">
      <c r="A41" s="59" t="s">
        <v>30</v>
      </c>
      <c r="B41" s="59" t="s">
        <v>66</v>
      </c>
      <c r="C41" s="66" t="s">
        <v>86</v>
      </c>
      <c r="D41" s="46">
        <v>44</v>
      </c>
      <c r="E41" s="3"/>
      <c r="F41" s="5">
        <v>1</v>
      </c>
      <c r="G41" s="41">
        <v>14579</v>
      </c>
      <c r="H41" s="15">
        <f t="shared" si="12"/>
        <v>13003.238137082601</v>
      </c>
      <c r="I41" s="15">
        <f t="shared" si="13"/>
        <v>739884.25</v>
      </c>
      <c r="J41" s="15">
        <f t="shared" si="3"/>
        <v>739884.25</v>
      </c>
      <c r="K41" s="15">
        <f t="shared" si="1"/>
        <v>739884.25</v>
      </c>
      <c r="L41" s="4"/>
    </row>
    <row r="42" spans="1:12" ht="18.75" customHeight="1" x14ac:dyDescent="0.2">
      <c r="A42" s="59" t="s">
        <v>30</v>
      </c>
      <c r="B42" s="59" t="s">
        <v>66</v>
      </c>
      <c r="C42" s="66" t="s">
        <v>87</v>
      </c>
      <c r="D42" s="46">
        <v>22</v>
      </c>
      <c r="E42" s="3"/>
      <c r="F42" s="5">
        <v>1</v>
      </c>
      <c r="G42" s="41">
        <v>6399</v>
      </c>
      <c r="H42" s="15">
        <f t="shared" si="12"/>
        <v>5707.3681898066789</v>
      </c>
      <c r="I42" s="15">
        <f t="shared" si="13"/>
        <v>324749.25</v>
      </c>
      <c r="J42" s="15">
        <f t="shared" si="3"/>
        <v>324749.25</v>
      </c>
      <c r="K42" s="15">
        <f t="shared" si="1"/>
        <v>324749.25</v>
      </c>
      <c r="L42" s="4"/>
    </row>
    <row r="43" spans="1:12" ht="16.5" customHeight="1" x14ac:dyDescent="0.2">
      <c r="A43" s="59" t="s">
        <v>30</v>
      </c>
      <c r="B43" s="59" t="s">
        <v>66</v>
      </c>
      <c r="C43" s="66" t="s">
        <v>88</v>
      </c>
      <c r="D43" s="46">
        <v>29</v>
      </c>
      <c r="E43" s="3"/>
      <c r="F43" s="5">
        <v>1</v>
      </c>
      <c r="G43" s="41">
        <v>7151</v>
      </c>
      <c r="H43" s="15">
        <f>G43/$I$9*$H$9</f>
        <v>6378.088752196837</v>
      </c>
      <c r="I43" s="15">
        <f>H43*$I$9</f>
        <v>362913.25</v>
      </c>
      <c r="J43" s="15">
        <f t="shared" si="3"/>
        <v>362913.25</v>
      </c>
      <c r="K43" s="15">
        <f t="shared" si="1"/>
        <v>362913.25</v>
      </c>
    </row>
    <row r="44" spans="1:12" ht="15.75" x14ac:dyDescent="0.2">
      <c r="A44" s="59" t="s">
        <v>30</v>
      </c>
      <c r="B44" s="59" t="s">
        <v>66</v>
      </c>
      <c r="C44" s="66" t="s">
        <v>89</v>
      </c>
      <c r="D44" s="46">
        <v>36</v>
      </c>
      <c r="E44" s="3"/>
      <c r="F44" s="5">
        <v>1</v>
      </c>
      <c r="G44" s="41">
        <v>7473</v>
      </c>
      <c r="H44" s="15">
        <f>G44/$I$9*$H$9</f>
        <v>6665.2855887521973</v>
      </c>
      <c r="I44" s="15">
        <f>H44*$I$9</f>
        <v>379254.75</v>
      </c>
      <c r="J44" s="15">
        <f t="shared" si="3"/>
        <v>379254.75</v>
      </c>
      <c r="K44" s="15">
        <f t="shared" si="1"/>
        <v>379254.75</v>
      </c>
    </row>
    <row r="45" spans="1:12" ht="15.75" x14ac:dyDescent="0.2">
      <c r="A45" s="59" t="s">
        <v>30</v>
      </c>
      <c r="B45" s="59" t="s">
        <v>66</v>
      </c>
      <c r="C45" s="66" t="s">
        <v>90</v>
      </c>
      <c r="D45" s="46">
        <v>44</v>
      </c>
      <c r="E45" s="3"/>
      <c r="F45" s="5">
        <v>1</v>
      </c>
      <c r="G45" s="41">
        <v>10268</v>
      </c>
      <c r="H45" s="15">
        <f>G45/$I$9*$H$9</f>
        <v>9158.1898066783833</v>
      </c>
      <c r="I45" s="15">
        <f>H45*$I$9</f>
        <v>521101</v>
      </c>
      <c r="J45" s="15">
        <f t="shared" si="3"/>
        <v>521101</v>
      </c>
      <c r="K45" s="15">
        <f t="shared" si="1"/>
        <v>521101</v>
      </c>
    </row>
    <row r="46" spans="1:12" ht="18.75" customHeight="1" x14ac:dyDescent="0.15">
      <c r="A46" s="62" t="s">
        <v>20</v>
      </c>
      <c r="B46" s="62" t="s">
        <v>91</v>
      </c>
      <c r="C46" s="67"/>
      <c r="D46" s="51"/>
      <c r="E46" s="51"/>
      <c r="F46" s="52"/>
      <c r="G46" s="53"/>
      <c r="H46" s="53"/>
      <c r="I46" s="53"/>
      <c r="J46" s="15">
        <f t="shared" si="3"/>
        <v>0</v>
      </c>
      <c r="K46" s="15">
        <f t="shared" si="1"/>
        <v>0</v>
      </c>
    </row>
    <row r="47" spans="1:12" ht="18" customHeight="1" x14ac:dyDescent="0.2">
      <c r="A47" s="59" t="s">
        <v>92</v>
      </c>
      <c r="B47" s="59" t="s">
        <v>66</v>
      </c>
      <c r="C47" s="66" t="s">
        <v>93</v>
      </c>
      <c r="D47" s="46">
        <v>7.2</v>
      </c>
      <c r="E47" s="46">
        <v>8.1</v>
      </c>
      <c r="F47" s="5">
        <v>1</v>
      </c>
      <c r="G47" s="41">
        <v>1799</v>
      </c>
      <c r="H47" s="15">
        <f>G47/$I$9*$H$9</f>
        <v>1604.5562390158173</v>
      </c>
      <c r="I47" s="15">
        <f>H47*$I$9</f>
        <v>91299.25</v>
      </c>
      <c r="J47" s="15">
        <f t="shared" si="3"/>
        <v>91299.25</v>
      </c>
      <c r="K47" s="15">
        <f t="shared" si="1"/>
        <v>91299.25</v>
      </c>
    </row>
    <row r="48" spans="1:12" ht="21" customHeight="1" x14ac:dyDescent="0.2">
      <c r="A48" s="59" t="s">
        <v>92</v>
      </c>
      <c r="B48" s="59" t="s">
        <v>66</v>
      </c>
      <c r="C48" s="66" t="s">
        <v>94</v>
      </c>
      <c r="D48" s="46">
        <v>10.6</v>
      </c>
      <c r="E48" s="46">
        <v>11.7</v>
      </c>
      <c r="F48" s="5">
        <v>1</v>
      </c>
      <c r="G48" s="41">
        <v>2815</v>
      </c>
      <c r="H48" s="15">
        <f>G48/$I$9*$H$9</f>
        <v>2510.7425307557119</v>
      </c>
      <c r="I48" s="15">
        <f>H48*$I$9</f>
        <v>142861.25</v>
      </c>
      <c r="J48" s="15">
        <f t="shared" si="3"/>
        <v>142861.25</v>
      </c>
      <c r="K48" s="15">
        <f t="shared" si="1"/>
        <v>142861.25</v>
      </c>
    </row>
    <row r="49" spans="1:11" ht="18.75" customHeight="1" x14ac:dyDescent="0.2">
      <c r="A49" s="59" t="s">
        <v>92</v>
      </c>
      <c r="B49" s="59" t="s">
        <v>66</v>
      </c>
      <c r="C49" s="66" t="s">
        <v>95</v>
      </c>
      <c r="D49" s="46">
        <v>14</v>
      </c>
      <c r="E49" s="46">
        <v>15</v>
      </c>
      <c r="F49" s="5">
        <v>1</v>
      </c>
      <c r="G49" s="41">
        <v>3181</v>
      </c>
      <c r="H49" s="15">
        <f>G49/$I$9*$H$9</f>
        <v>2837.1836555360283</v>
      </c>
      <c r="I49" s="15">
        <f>H49*$I$9</f>
        <v>161435.75</v>
      </c>
      <c r="J49" s="15">
        <f t="shared" si="3"/>
        <v>161435.75</v>
      </c>
      <c r="K49" s="15">
        <f t="shared" si="1"/>
        <v>161435.75</v>
      </c>
    </row>
    <row r="50" spans="1:11" ht="19.5" customHeight="1" x14ac:dyDescent="0.2">
      <c r="A50" s="59" t="s">
        <v>92</v>
      </c>
      <c r="B50" s="59" t="s">
        <v>66</v>
      </c>
      <c r="C50" s="66" t="s">
        <v>96</v>
      </c>
      <c r="D50" s="46">
        <v>17.600000000000001</v>
      </c>
      <c r="E50" s="46">
        <v>18.5</v>
      </c>
      <c r="F50" s="5">
        <v>1</v>
      </c>
      <c r="G50" s="41">
        <v>3376</v>
      </c>
      <c r="H50" s="15">
        <f>G50/$I$9*$H$9</f>
        <v>3011.1072056239018</v>
      </c>
      <c r="I50" s="15">
        <f>H50*$I$9</f>
        <v>171332</v>
      </c>
      <c r="J50" s="15">
        <f t="shared" si="3"/>
        <v>171332</v>
      </c>
      <c r="K50" s="15">
        <f t="shared" si="1"/>
        <v>171332</v>
      </c>
    </row>
    <row r="51" spans="1:11" ht="93" customHeight="1" x14ac:dyDescent="0.2">
      <c r="A51" s="258" t="s">
        <v>0</v>
      </c>
      <c r="B51" s="258"/>
      <c r="C51" s="258"/>
      <c r="D51" s="258"/>
      <c r="E51" s="258"/>
      <c r="F51" s="258"/>
      <c r="G51" s="258"/>
      <c r="H51" s="258"/>
    </row>
  </sheetData>
  <mergeCells count="9">
    <mergeCell ref="A51:H51"/>
    <mergeCell ref="A2:J2"/>
    <mergeCell ref="K10:K11"/>
    <mergeCell ref="A10:A11"/>
    <mergeCell ref="B10:B11"/>
    <mergeCell ref="C10:C11"/>
    <mergeCell ref="D10:E10"/>
    <mergeCell ref="F10:F11"/>
    <mergeCell ref="G10:I10"/>
  </mergeCells>
  <hyperlinks>
    <hyperlink ref="M2" location="Исходный!R1C1" display="В Исходный Прайс"/>
  </hyperlinks>
  <pageMargins left="0.25" right="0.25" top="0.75" bottom="0.75" header="0.3" footer="0.3"/>
  <pageSetup paperSize="9" scale="55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2"/>
  <sheetViews>
    <sheetView topLeftCell="A2" zoomScaleNormal="100" workbookViewId="0">
      <selection activeCell="M2" sqref="M2"/>
    </sheetView>
  </sheetViews>
  <sheetFormatPr defaultRowHeight="10.5" x14ac:dyDescent="0.15"/>
  <cols>
    <col min="1" max="1" width="30.7109375" style="1" customWidth="1"/>
    <col min="2" max="2" width="17.85546875" style="1" customWidth="1"/>
    <col min="3" max="3" width="29.85546875" style="1" customWidth="1"/>
    <col min="4" max="5" width="10.5703125" style="1" customWidth="1"/>
    <col min="6" max="6" width="8.5703125" style="1" hidden="1" customWidth="1"/>
    <col min="7" max="7" width="13.5703125" style="1" customWidth="1"/>
    <col min="8" max="8" width="13.5703125" style="4" customWidth="1"/>
    <col min="9" max="9" width="16.28515625" style="12" customWidth="1"/>
    <col min="10" max="10" width="13.5703125" style="1" customWidth="1"/>
    <col min="11" max="11" width="13.5703125" style="1" hidden="1" customWidth="1"/>
    <col min="12" max="12" width="9.140625" style="1"/>
    <col min="13" max="13" width="18.140625" style="1" customWidth="1"/>
    <col min="14" max="16384" width="9.140625" style="1"/>
  </cols>
  <sheetData>
    <row r="1" spans="1:13" ht="4.5" hidden="1" customHeight="1" x14ac:dyDescent="0.15"/>
    <row r="2" spans="1:13" s="2" customFormat="1" ht="90" customHeight="1" x14ac:dyDescent="0.15">
      <c r="A2" s="259"/>
      <c r="B2" s="260"/>
      <c r="C2" s="260"/>
      <c r="D2" s="260"/>
      <c r="E2" s="260"/>
      <c r="F2" s="260"/>
      <c r="G2" s="260"/>
      <c r="H2" s="260"/>
      <c r="I2" s="260"/>
      <c r="J2" s="260"/>
      <c r="K2" s="204"/>
      <c r="M2" s="220" t="s">
        <v>1003</v>
      </c>
    </row>
    <row r="3" spans="1:13" s="2" customFormat="1" ht="4.5" hidden="1" customHeight="1" x14ac:dyDescent="0.15">
      <c r="A3" s="36"/>
      <c r="B3" s="37"/>
      <c r="C3" s="37"/>
      <c r="D3" s="37"/>
      <c r="E3" s="37"/>
      <c r="F3" s="37"/>
      <c r="G3" s="37"/>
      <c r="H3" s="37"/>
      <c r="I3" s="37"/>
      <c r="J3" s="37"/>
      <c r="K3" s="37"/>
    </row>
    <row r="4" spans="1:13" s="2" customFormat="1" ht="4.5" hidden="1" customHeight="1" x14ac:dyDescent="0.15">
      <c r="A4" s="36"/>
      <c r="B4" s="37"/>
      <c r="C4" s="37"/>
      <c r="D4" s="37"/>
      <c r="E4" s="37"/>
      <c r="F4" s="37"/>
      <c r="G4" s="37"/>
      <c r="H4" s="37"/>
      <c r="I4" s="37"/>
      <c r="J4" s="37"/>
      <c r="K4" s="37"/>
    </row>
    <row r="5" spans="1:13" s="2" customFormat="1" ht="4.5" hidden="1" customHeight="1" x14ac:dyDescent="0.15">
      <c r="A5" s="36"/>
      <c r="B5" s="37"/>
      <c r="C5" s="37"/>
      <c r="D5" s="37"/>
      <c r="E5" s="37"/>
      <c r="F5" s="37"/>
      <c r="G5" s="37"/>
      <c r="H5" s="37"/>
      <c r="I5" s="37"/>
      <c r="J5" s="37"/>
      <c r="K5" s="37"/>
    </row>
    <row r="6" spans="1:13" s="2" customFormat="1" ht="4.5" hidden="1" customHeight="1" x14ac:dyDescent="0.15">
      <c r="A6" s="36"/>
      <c r="B6" s="37"/>
      <c r="C6" s="37"/>
      <c r="D6" s="37"/>
      <c r="E6" s="37"/>
      <c r="F6" s="37"/>
      <c r="G6" s="37"/>
      <c r="H6" s="37"/>
      <c r="I6" s="37"/>
      <c r="J6" s="37"/>
      <c r="K6" s="37"/>
    </row>
    <row r="7" spans="1:13" s="2" customFormat="1" ht="4.5" hidden="1" customHeight="1" x14ac:dyDescent="0.15">
      <c r="A7" s="36"/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1:13" s="2" customFormat="1" ht="16.5" customHeight="1" x14ac:dyDescent="0.15">
      <c r="A8" s="11"/>
      <c r="B8" s="11"/>
      <c r="C8" s="11"/>
      <c r="D8" s="11"/>
      <c r="E8" s="11"/>
      <c r="F8" s="11"/>
      <c r="G8" s="11"/>
      <c r="H8" s="39" t="s">
        <v>22</v>
      </c>
      <c r="I8" s="40" t="s">
        <v>5</v>
      </c>
      <c r="J8" s="38" t="s">
        <v>21</v>
      </c>
      <c r="K8" s="38"/>
    </row>
    <row r="9" spans="1:13" s="2" customFormat="1" ht="16.5" customHeight="1" x14ac:dyDescent="0.15">
      <c r="A9" s="11"/>
      <c r="B9" s="11"/>
      <c r="C9" s="11"/>
      <c r="D9" s="11"/>
      <c r="E9" s="11"/>
      <c r="F9" s="11"/>
      <c r="G9" s="11"/>
      <c r="H9" s="39">
        <f>Исходный!G10</f>
        <v>50.75</v>
      </c>
      <c r="I9" s="40">
        <f>Исходный!H10</f>
        <v>56.9</v>
      </c>
      <c r="J9" s="38">
        <f>Исходный!I10</f>
        <v>0</v>
      </c>
      <c r="K9" s="38"/>
    </row>
    <row r="10" spans="1:13" ht="16.5" customHeight="1" x14ac:dyDescent="0.15">
      <c r="A10" s="261" t="s">
        <v>3</v>
      </c>
      <c r="B10" s="261" t="s">
        <v>13</v>
      </c>
      <c r="C10" s="261" t="s">
        <v>4</v>
      </c>
      <c r="D10" s="261" t="s">
        <v>323</v>
      </c>
      <c r="E10" s="261"/>
      <c r="F10" s="261" t="s">
        <v>2</v>
      </c>
      <c r="G10" s="261" t="s">
        <v>324</v>
      </c>
      <c r="H10" s="261"/>
      <c r="I10" s="261"/>
      <c r="J10" s="91" t="s">
        <v>325</v>
      </c>
      <c r="K10" s="256" t="s">
        <v>6</v>
      </c>
    </row>
    <row r="11" spans="1:13" ht="16.5" customHeight="1" x14ac:dyDescent="0.15">
      <c r="A11" s="261"/>
      <c r="B11" s="261"/>
      <c r="C11" s="261"/>
      <c r="D11" s="203" t="s">
        <v>10</v>
      </c>
      <c r="E11" s="59" t="s">
        <v>11</v>
      </c>
      <c r="F11" s="261"/>
      <c r="G11" s="203" t="s">
        <v>9</v>
      </c>
      <c r="H11" s="14" t="s">
        <v>7</v>
      </c>
      <c r="I11" s="13" t="s">
        <v>8</v>
      </c>
      <c r="J11" s="203" t="s">
        <v>326</v>
      </c>
      <c r="K11" s="257"/>
    </row>
    <row r="12" spans="1:13" s="6" customFormat="1" ht="18.95" customHeight="1" x14ac:dyDescent="0.15">
      <c r="A12" s="60" t="s">
        <v>14</v>
      </c>
      <c r="B12" s="60"/>
      <c r="C12" s="50" t="s">
        <v>874</v>
      </c>
      <c r="D12" s="155"/>
      <c r="E12" s="155"/>
      <c r="F12" s="155"/>
      <c r="G12" s="155"/>
      <c r="H12" s="155"/>
      <c r="I12" s="155"/>
      <c r="J12" s="156"/>
      <c r="K12" s="54"/>
    </row>
    <row r="13" spans="1:13" ht="18.95" customHeight="1" x14ac:dyDescent="0.2">
      <c r="A13" s="58" t="s">
        <v>861</v>
      </c>
      <c r="B13" s="59" t="s">
        <v>66</v>
      </c>
      <c r="C13" s="65" t="s">
        <v>862</v>
      </c>
      <c r="D13" s="43">
        <v>4.0999999999999996</v>
      </c>
      <c r="E13" s="43">
        <v>4.5</v>
      </c>
      <c r="F13" s="202">
        <v>1</v>
      </c>
      <c r="G13" s="15">
        <v>1590</v>
      </c>
      <c r="H13" s="15">
        <f>G13/I9*H9</f>
        <v>1418.145869947276</v>
      </c>
      <c r="I13" s="15">
        <f t="shared" ref="I13:I18" si="0">H13*$I$9</f>
        <v>80692.5</v>
      </c>
      <c r="J13" s="15">
        <f>I13-I13*$J$9/100</f>
        <v>80692.5</v>
      </c>
      <c r="K13" s="14">
        <f>J13*F13</f>
        <v>80692.5</v>
      </c>
    </row>
    <row r="14" spans="1:13" ht="18.95" customHeight="1" x14ac:dyDescent="0.2">
      <c r="A14" s="58" t="s">
        <v>861</v>
      </c>
      <c r="B14" s="59" t="s">
        <v>66</v>
      </c>
      <c r="C14" s="65" t="s">
        <v>863</v>
      </c>
      <c r="D14" s="43">
        <v>5</v>
      </c>
      <c r="E14" s="43">
        <v>5.6</v>
      </c>
      <c r="F14" s="203">
        <v>1</v>
      </c>
      <c r="G14" s="14">
        <v>1623</v>
      </c>
      <c r="H14" s="15">
        <f>G14/I9*H9</f>
        <v>1447.5790861159928</v>
      </c>
      <c r="I14" s="15">
        <f t="shared" si="0"/>
        <v>82367.249999999985</v>
      </c>
      <c r="J14" s="15">
        <f t="shared" ref="J14:J31" si="1">I14-I14*$J$9/100</f>
        <v>82367.249999999985</v>
      </c>
      <c r="K14" s="15">
        <f t="shared" ref="K14:K31" si="2">J14*F14</f>
        <v>82367.249999999985</v>
      </c>
    </row>
    <row r="15" spans="1:13" ht="18.95" customHeight="1" x14ac:dyDescent="0.2">
      <c r="A15" s="58" t="s">
        <v>861</v>
      </c>
      <c r="B15" s="59" t="s">
        <v>66</v>
      </c>
      <c r="C15" s="65" t="s">
        <v>864</v>
      </c>
      <c r="D15" s="43">
        <v>7</v>
      </c>
      <c r="E15" s="43">
        <v>7.7</v>
      </c>
      <c r="F15" s="203">
        <v>1</v>
      </c>
      <c r="G15" s="14">
        <v>2179</v>
      </c>
      <c r="H15" s="15">
        <f>G15/I9*H9</f>
        <v>1943.4841827768016</v>
      </c>
      <c r="I15" s="15">
        <f t="shared" si="0"/>
        <v>110584.25000000001</v>
      </c>
      <c r="J15" s="15">
        <f t="shared" si="1"/>
        <v>110584.25000000001</v>
      </c>
      <c r="K15" s="15">
        <f t="shared" si="2"/>
        <v>110584.25000000001</v>
      </c>
    </row>
    <row r="16" spans="1:13" ht="18.95" customHeight="1" x14ac:dyDescent="0.2">
      <c r="A16" s="58" t="s">
        <v>861</v>
      </c>
      <c r="B16" s="59" t="s">
        <v>66</v>
      </c>
      <c r="C16" s="65" t="s">
        <v>865</v>
      </c>
      <c r="D16" s="43">
        <v>7.1</v>
      </c>
      <c r="E16" s="43">
        <v>8.5</v>
      </c>
      <c r="F16" s="203">
        <v>1</v>
      </c>
      <c r="G16" s="14">
        <v>2355</v>
      </c>
      <c r="H16" s="15">
        <f>G16/I9*H9</f>
        <v>2100.4613356766254</v>
      </c>
      <c r="I16" s="15">
        <f t="shared" si="0"/>
        <v>119516.24999999999</v>
      </c>
      <c r="J16" s="15">
        <f t="shared" ref="J16" si="3">I16-I16*$J$9/100</f>
        <v>119516.24999999999</v>
      </c>
      <c r="K16" s="15">
        <f t="shared" ref="K16" si="4">J16*F16</f>
        <v>119516.24999999999</v>
      </c>
    </row>
    <row r="17" spans="1:11" ht="18.95" customHeight="1" x14ac:dyDescent="0.2">
      <c r="A17" s="58" t="s">
        <v>861</v>
      </c>
      <c r="B17" s="59" t="s">
        <v>66</v>
      </c>
      <c r="C17" s="65" t="s">
        <v>866</v>
      </c>
      <c r="D17" s="43">
        <v>8</v>
      </c>
      <c r="E17" s="43">
        <v>9.3000000000000007</v>
      </c>
      <c r="F17" s="203">
        <v>1</v>
      </c>
      <c r="G17" s="14">
        <v>2425</v>
      </c>
      <c r="H17" s="15">
        <f>G17/I9*H9</f>
        <v>2162.8954305799648</v>
      </c>
      <c r="I17" s="15">
        <f t="shared" si="0"/>
        <v>123068.75</v>
      </c>
      <c r="J17" s="15">
        <f t="shared" si="1"/>
        <v>123068.75</v>
      </c>
      <c r="K17" s="15">
        <f t="shared" si="2"/>
        <v>123068.75</v>
      </c>
    </row>
    <row r="18" spans="1:11" ht="18.95" customHeight="1" x14ac:dyDescent="0.2">
      <c r="A18" s="58" t="s">
        <v>861</v>
      </c>
      <c r="B18" s="59" t="s">
        <v>66</v>
      </c>
      <c r="C18" s="65" t="s">
        <v>867</v>
      </c>
      <c r="D18" s="43">
        <v>11.6</v>
      </c>
      <c r="E18" s="43">
        <v>13</v>
      </c>
      <c r="F18" s="203">
        <v>1</v>
      </c>
      <c r="G18" s="14">
        <v>3538</v>
      </c>
      <c r="H18" s="15">
        <f>G18/I9*H9</f>
        <v>3155.5975395430582</v>
      </c>
      <c r="I18" s="15">
        <f t="shared" si="0"/>
        <v>179553.5</v>
      </c>
      <c r="J18" s="15">
        <f t="shared" si="1"/>
        <v>179553.5</v>
      </c>
      <c r="K18" s="15">
        <f t="shared" si="2"/>
        <v>179553.5</v>
      </c>
    </row>
    <row r="19" spans="1:11" s="6" customFormat="1" ht="18.95" customHeight="1" x14ac:dyDescent="0.15">
      <c r="A19" s="60" t="s">
        <v>14</v>
      </c>
      <c r="B19" s="60"/>
      <c r="C19" s="92" t="s">
        <v>873</v>
      </c>
      <c r="D19" s="52"/>
      <c r="E19" s="52"/>
      <c r="F19" s="52"/>
      <c r="G19" s="52"/>
      <c r="H19" s="52"/>
      <c r="I19" s="52"/>
      <c r="J19" s="15">
        <f t="shared" si="1"/>
        <v>0</v>
      </c>
      <c r="K19" s="15">
        <f t="shared" si="2"/>
        <v>0</v>
      </c>
    </row>
    <row r="20" spans="1:11" ht="18.95" customHeight="1" x14ac:dyDescent="0.2">
      <c r="A20" s="58" t="s">
        <v>880</v>
      </c>
      <c r="B20" s="59" t="s">
        <v>66</v>
      </c>
      <c r="C20" s="65" t="s">
        <v>868</v>
      </c>
      <c r="D20" s="43">
        <v>2.1</v>
      </c>
      <c r="E20" s="43">
        <v>2.6</v>
      </c>
      <c r="F20" s="203">
        <v>1</v>
      </c>
      <c r="G20" s="14">
        <v>300</v>
      </c>
      <c r="H20" s="14">
        <f>G20/I9*H9</f>
        <v>267.57469244288228</v>
      </c>
      <c r="I20" s="14">
        <f>H20*$I$9</f>
        <v>15225.000000000002</v>
      </c>
      <c r="J20" s="15">
        <f t="shared" si="1"/>
        <v>15225.000000000002</v>
      </c>
      <c r="K20" s="15">
        <f t="shared" si="2"/>
        <v>15225.000000000002</v>
      </c>
    </row>
    <row r="21" spans="1:11" ht="18.95" customHeight="1" x14ac:dyDescent="0.2">
      <c r="A21" s="58" t="s">
        <v>880</v>
      </c>
      <c r="B21" s="59" t="s">
        <v>66</v>
      </c>
      <c r="C21" s="65" t="s">
        <v>869</v>
      </c>
      <c r="D21" s="43">
        <v>2.6</v>
      </c>
      <c r="E21" s="43">
        <v>2.8</v>
      </c>
      <c r="F21" s="203">
        <v>1</v>
      </c>
      <c r="G21" s="14">
        <v>319</v>
      </c>
      <c r="H21" s="14">
        <f>G21/I9*H9</f>
        <v>284.52108963093144</v>
      </c>
      <c r="I21" s="14">
        <f>H21*$I$9</f>
        <v>16189.249999999998</v>
      </c>
      <c r="J21" s="15">
        <f t="shared" si="1"/>
        <v>16189.249999999998</v>
      </c>
      <c r="K21" s="15">
        <f t="shared" si="2"/>
        <v>16189.249999999998</v>
      </c>
    </row>
    <row r="22" spans="1:11" ht="18.95" customHeight="1" x14ac:dyDescent="0.2">
      <c r="A22" s="58" t="s">
        <v>880</v>
      </c>
      <c r="B22" s="59" t="s">
        <v>66</v>
      </c>
      <c r="C22" s="65" t="s">
        <v>870</v>
      </c>
      <c r="D22" s="43">
        <v>3.5</v>
      </c>
      <c r="E22" s="43">
        <v>3.8</v>
      </c>
      <c r="F22" s="203">
        <v>1</v>
      </c>
      <c r="G22" s="14">
        <v>366</v>
      </c>
      <c r="H22" s="14">
        <f>G22/I9*H9</f>
        <v>326.44112478031633</v>
      </c>
      <c r="I22" s="14">
        <f>H22*$I$9</f>
        <v>18574.5</v>
      </c>
      <c r="J22" s="15">
        <f t="shared" ref="J22" si="5">I22-I22*$J$9/100</f>
        <v>18574.5</v>
      </c>
      <c r="K22" s="15">
        <f t="shared" ref="K22" si="6">J22*F22</f>
        <v>18574.5</v>
      </c>
    </row>
    <row r="23" spans="1:11" ht="18.95" customHeight="1" x14ac:dyDescent="0.2">
      <c r="A23" s="58" t="s">
        <v>880</v>
      </c>
      <c r="B23" s="59" t="s">
        <v>66</v>
      </c>
      <c r="C23" s="65" t="s">
        <v>871</v>
      </c>
      <c r="D23" s="43">
        <v>5.3</v>
      </c>
      <c r="E23" s="43">
        <v>5.8</v>
      </c>
      <c r="F23" s="203">
        <v>1</v>
      </c>
      <c r="G23" s="14">
        <v>407</v>
      </c>
      <c r="H23" s="14">
        <f>G23/I9*H9</f>
        <v>363.0096660808436</v>
      </c>
      <c r="I23" s="14">
        <f>H23*$I$9</f>
        <v>20655.25</v>
      </c>
      <c r="J23" s="15">
        <f t="shared" si="1"/>
        <v>20655.25</v>
      </c>
      <c r="K23" s="15">
        <f t="shared" si="2"/>
        <v>20655.25</v>
      </c>
    </row>
    <row r="24" spans="1:11" s="6" customFormat="1" ht="18.95" customHeight="1" x14ac:dyDescent="0.15">
      <c r="A24" s="60" t="s">
        <v>14</v>
      </c>
      <c r="B24" s="60"/>
      <c r="C24" s="92" t="s">
        <v>872</v>
      </c>
      <c r="D24" s="52"/>
      <c r="E24" s="52"/>
      <c r="F24" s="52"/>
      <c r="G24" s="52"/>
      <c r="H24" s="52"/>
      <c r="I24" s="52"/>
      <c r="J24" s="15">
        <f>I24-I24*$J$9/100</f>
        <v>0</v>
      </c>
      <c r="K24" s="15">
        <f>J24*F24</f>
        <v>0</v>
      </c>
    </row>
    <row r="25" spans="1:11" ht="18.95" customHeight="1" x14ac:dyDescent="0.2">
      <c r="A25" s="58" t="s">
        <v>881</v>
      </c>
      <c r="B25" s="59" t="s">
        <v>66</v>
      </c>
      <c r="C25" s="65" t="s">
        <v>875</v>
      </c>
      <c r="D25" s="44">
        <v>2.5</v>
      </c>
      <c r="E25" s="44">
        <v>2.8</v>
      </c>
      <c r="F25" s="203">
        <v>1</v>
      </c>
      <c r="G25" s="14">
        <v>579</v>
      </c>
      <c r="H25" s="14">
        <f>G25/I9*H9</f>
        <v>516.41915641476282</v>
      </c>
      <c r="I25" s="14">
        <f>H25*$I$9</f>
        <v>29384.250000000004</v>
      </c>
      <c r="J25" s="15">
        <f t="shared" si="1"/>
        <v>29384.250000000004</v>
      </c>
      <c r="K25" s="15">
        <f t="shared" si="2"/>
        <v>29384.250000000004</v>
      </c>
    </row>
    <row r="26" spans="1:11" ht="18.95" customHeight="1" x14ac:dyDescent="0.2">
      <c r="A26" s="58" t="s">
        <v>881</v>
      </c>
      <c r="B26" s="59" t="s">
        <v>66</v>
      </c>
      <c r="C26" s="65" t="s">
        <v>876</v>
      </c>
      <c r="D26" s="44">
        <v>3.5</v>
      </c>
      <c r="E26" s="44">
        <v>3.9</v>
      </c>
      <c r="F26" s="203">
        <v>1</v>
      </c>
      <c r="G26" s="14">
        <v>608</v>
      </c>
      <c r="H26" s="14">
        <f>G26/I9*H9</f>
        <v>542.28471001757475</v>
      </c>
      <c r="I26" s="14">
        <f>H26*$I$9</f>
        <v>30856.000000000004</v>
      </c>
      <c r="J26" s="15">
        <f t="shared" si="1"/>
        <v>30856.000000000004</v>
      </c>
      <c r="K26" s="15">
        <f t="shared" si="2"/>
        <v>30856.000000000004</v>
      </c>
    </row>
    <row r="27" spans="1:11" ht="18.95" customHeight="1" x14ac:dyDescent="0.2">
      <c r="A27" s="58" t="s">
        <v>881</v>
      </c>
      <c r="B27" s="59" t="s">
        <v>66</v>
      </c>
      <c r="C27" s="65" t="s">
        <v>877</v>
      </c>
      <c r="D27" s="44">
        <v>5</v>
      </c>
      <c r="E27" s="44">
        <v>5.5</v>
      </c>
      <c r="F27" s="203">
        <v>1</v>
      </c>
      <c r="G27" s="14">
        <v>745</v>
      </c>
      <c r="H27" s="14">
        <f>G27/I9*H9</f>
        <v>664.47715289982432</v>
      </c>
      <c r="I27" s="14">
        <f>H27*$I$9</f>
        <v>37808.75</v>
      </c>
      <c r="J27" s="15">
        <f t="shared" si="1"/>
        <v>37808.75</v>
      </c>
      <c r="K27" s="15">
        <f t="shared" si="2"/>
        <v>37808.75</v>
      </c>
    </row>
    <row r="28" spans="1:11" s="6" customFormat="1" ht="18.95" customHeight="1" x14ac:dyDescent="0.15">
      <c r="A28" s="60" t="s">
        <v>14</v>
      </c>
      <c r="B28" s="60"/>
      <c r="C28" s="92" t="s">
        <v>878</v>
      </c>
      <c r="D28" s="52"/>
      <c r="E28" s="52"/>
      <c r="F28" s="52"/>
      <c r="G28" s="52"/>
      <c r="H28" s="52"/>
      <c r="I28" s="52"/>
      <c r="J28" s="15">
        <f t="shared" si="1"/>
        <v>0</v>
      </c>
      <c r="K28" s="15">
        <f t="shared" si="2"/>
        <v>0</v>
      </c>
    </row>
    <row r="29" spans="1:11" ht="18.95" customHeight="1" x14ac:dyDescent="0.2">
      <c r="A29" s="58" t="s">
        <v>879</v>
      </c>
      <c r="B29" s="59" t="s">
        <v>66</v>
      </c>
      <c r="C29" s="65" t="s">
        <v>882</v>
      </c>
      <c r="D29" s="44">
        <v>3.5</v>
      </c>
      <c r="E29" s="44">
        <v>4</v>
      </c>
      <c r="F29" s="203">
        <v>1</v>
      </c>
      <c r="G29" s="14">
        <v>775</v>
      </c>
      <c r="H29" s="14">
        <f>G29/I9*H9</f>
        <v>691.23462214411245</v>
      </c>
      <c r="I29" s="14">
        <f t="shared" ref="I29:I30" si="7">H29*$I$9</f>
        <v>39331.25</v>
      </c>
      <c r="J29" s="15">
        <f t="shared" si="1"/>
        <v>39331.25</v>
      </c>
      <c r="K29" s="15">
        <f t="shared" si="2"/>
        <v>39331.25</v>
      </c>
    </row>
    <row r="30" spans="1:11" ht="18.95" customHeight="1" x14ac:dyDescent="0.2">
      <c r="A30" s="58" t="s">
        <v>879</v>
      </c>
      <c r="B30" s="59" t="s">
        <v>66</v>
      </c>
      <c r="C30" s="65" t="s">
        <v>883</v>
      </c>
      <c r="D30" s="44">
        <v>4.5</v>
      </c>
      <c r="E30" s="44">
        <v>5</v>
      </c>
      <c r="F30" s="203">
        <v>1</v>
      </c>
      <c r="G30" s="14">
        <v>825</v>
      </c>
      <c r="H30" s="14">
        <f>G30/I9*H9</f>
        <v>735.83040421792612</v>
      </c>
      <c r="I30" s="14">
        <f t="shared" si="7"/>
        <v>41868.749999999993</v>
      </c>
      <c r="J30" s="15">
        <f t="shared" si="1"/>
        <v>41868.749999999993</v>
      </c>
      <c r="K30" s="15">
        <f t="shared" si="2"/>
        <v>41868.749999999993</v>
      </c>
    </row>
    <row r="31" spans="1:11" ht="18.95" customHeight="1" x14ac:dyDescent="0.2">
      <c r="A31" s="58" t="s">
        <v>879</v>
      </c>
      <c r="B31" s="59" t="s">
        <v>66</v>
      </c>
      <c r="C31" s="65" t="s">
        <v>884</v>
      </c>
      <c r="D31" s="44">
        <v>7.1</v>
      </c>
      <c r="E31" s="44">
        <v>8</v>
      </c>
      <c r="F31" s="203">
        <v>1</v>
      </c>
      <c r="G31" s="14">
        <v>1049</v>
      </c>
      <c r="H31" s="14">
        <f>G31/I9*H9</f>
        <v>935.61950790861158</v>
      </c>
      <c r="I31" s="14">
        <f>H31*$I$9</f>
        <v>53236.75</v>
      </c>
      <c r="J31" s="15">
        <f t="shared" si="1"/>
        <v>53236.75</v>
      </c>
      <c r="K31" s="15">
        <f t="shared" si="2"/>
        <v>53236.75</v>
      </c>
    </row>
    <row r="32" spans="1:11" ht="93" customHeight="1" x14ac:dyDescent="0.2">
      <c r="A32" s="258" t="s">
        <v>0</v>
      </c>
      <c r="B32" s="258"/>
      <c r="C32" s="258"/>
      <c r="D32" s="258"/>
      <c r="E32" s="258"/>
      <c r="F32" s="258"/>
      <c r="G32" s="258"/>
      <c r="H32" s="258"/>
    </row>
  </sheetData>
  <mergeCells count="9">
    <mergeCell ref="K10:K11"/>
    <mergeCell ref="A32:H32"/>
    <mergeCell ref="A2:J2"/>
    <mergeCell ref="A10:A11"/>
    <mergeCell ref="B10:B11"/>
    <mergeCell ref="C10:C11"/>
    <mergeCell ref="D10:E10"/>
    <mergeCell ref="F10:F11"/>
    <mergeCell ref="G10:I10"/>
  </mergeCells>
  <hyperlinks>
    <hyperlink ref="M2" location="Исходный!R1C1" display="В Исходный Прайс"/>
  </hyperlinks>
  <pageMargins left="0.25" right="0.25" top="0.75" bottom="0.75" header="0.3" footer="0.3"/>
  <pageSetup paperSize="9" scale="55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2"/>
  <sheetViews>
    <sheetView topLeftCell="A2" zoomScaleNormal="100" workbookViewId="0">
      <selection activeCell="M2" sqref="M2"/>
    </sheetView>
  </sheetViews>
  <sheetFormatPr defaultRowHeight="10.5" x14ac:dyDescent="0.15"/>
  <cols>
    <col min="1" max="1" width="38" style="1" customWidth="1"/>
    <col min="2" max="2" width="17.85546875" style="1" customWidth="1"/>
    <col min="3" max="3" width="29.85546875" style="1" customWidth="1"/>
    <col min="4" max="5" width="10.5703125" style="1" customWidth="1"/>
    <col min="6" max="6" width="8.5703125" style="1" hidden="1" customWidth="1"/>
    <col min="7" max="7" width="13.5703125" style="1" customWidth="1"/>
    <col min="8" max="8" width="13.5703125" style="4" customWidth="1"/>
    <col min="9" max="9" width="13.5703125" style="12" customWidth="1"/>
    <col min="10" max="10" width="13.5703125" style="1" customWidth="1"/>
    <col min="11" max="11" width="13.5703125" style="1" hidden="1" customWidth="1"/>
    <col min="12" max="12" width="6.85546875" style="1" customWidth="1"/>
    <col min="13" max="13" width="17.85546875" style="1" customWidth="1"/>
    <col min="14" max="16384" width="9.140625" style="1"/>
  </cols>
  <sheetData>
    <row r="1" spans="1:13" ht="4.5" hidden="1" customHeight="1" x14ac:dyDescent="0.15"/>
    <row r="2" spans="1:13" s="2" customFormat="1" ht="90" customHeight="1" x14ac:dyDescent="0.15">
      <c r="A2" s="259"/>
      <c r="B2" s="260"/>
      <c r="C2" s="260"/>
      <c r="D2" s="260"/>
      <c r="E2" s="260"/>
      <c r="F2" s="260"/>
      <c r="G2" s="260"/>
      <c r="H2" s="260"/>
      <c r="I2" s="260"/>
      <c r="J2" s="260"/>
      <c r="K2" s="204"/>
      <c r="M2" s="220" t="s">
        <v>1003</v>
      </c>
    </row>
    <row r="3" spans="1:13" s="2" customFormat="1" ht="4.5" hidden="1" customHeight="1" x14ac:dyDescent="0.15">
      <c r="A3" s="36"/>
      <c r="B3" s="37"/>
      <c r="C3" s="37"/>
      <c r="D3" s="37"/>
      <c r="E3" s="37"/>
      <c r="F3" s="37"/>
      <c r="G3" s="37"/>
      <c r="H3" s="37"/>
      <c r="I3" s="37"/>
      <c r="J3" s="37"/>
      <c r="K3" s="37"/>
    </row>
    <row r="4" spans="1:13" s="2" customFormat="1" ht="4.5" hidden="1" customHeight="1" x14ac:dyDescent="0.15">
      <c r="A4" s="36"/>
      <c r="B4" s="37"/>
      <c r="C4" s="37"/>
      <c r="D4" s="37"/>
      <c r="E4" s="37"/>
      <c r="F4" s="37"/>
      <c r="G4" s="37"/>
      <c r="H4" s="37"/>
      <c r="I4" s="37"/>
      <c r="J4" s="37"/>
      <c r="K4" s="37"/>
    </row>
    <row r="5" spans="1:13" s="2" customFormat="1" ht="4.5" hidden="1" customHeight="1" x14ac:dyDescent="0.15">
      <c r="A5" s="36"/>
      <c r="B5" s="37"/>
      <c r="C5" s="37"/>
      <c r="D5" s="37"/>
      <c r="E5" s="37"/>
      <c r="F5" s="37"/>
      <c r="G5" s="37"/>
      <c r="H5" s="37"/>
      <c r="I5" s="37"/>
      <c r="J5" s="37"/>
      <c r="K5" s="37"/>
    </row>
    <row r="6" spans="1:13" s="2" customFormat="1" ht="4.5" hidden="1" customHeight="1" x14ac:dyDescent="0.15">
      <c r="A6" s="36"/>
      <c r="B6" s="37"/>
      <c r="C6" s="37"/>
      <c r="D6" s="37"/>
      <c r="E6" s="37"/>
      <c r="F6" s="37"/>
      <c r="G6" s="37"/>
      <c r="H6" s="37"/>
      <c r="I6" s="37"/>
      <c r="J6" s="37"/>
      <c r="K6" s="37"/>
    </row>
    <row r="7" spans="1:13" s="2" customFormat="1" ht="4.5" hidden="1" customHeight="1" x14ac:dyDescent="0.15">
      <c r="A7" s="36"/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1:13" s="2" customFormat="1" ht="16.5" customHeight="1" x14ac:dyDescent="0.15">
      <c r="A8" s="11"/>
      <c r="B8" s="11"/>
      <c r="C8" s="11"/>
      <c r="D8" s="11"/>
      <c r="E8" s="11"/>
      <c r="F8" s="11"/>
      <c r="G8" s="11"/>
      <c r="H8" s="39" t="s">
        <v>22</v>
      </c>
      <c r="I8" s="40" t="s">
        <v>5</v>
      </c>
      <c r="J8" s="38" t="s">
        <v>21</v>
      </c>
      <c r="K8" s="38"/>
    </row>
    <row r="9" spans="1:13" s="2" customFormat="1" ht="16.5" customHeight="1" x14ac:dyDescent="0.15">
      <c r="A9" s="11"/>
      <c r="B9" s="11"/>
      <c r="C9" s="11"/>
      <c r="D9" s="11"/>
      <c r="E9" s="11"/>
      <c r="F9" s="11"/>
      <c r="G9" s="11"/>
      <c r="H9" s="39">
        <f>Исходный!G10</f>
        <v>50.75</v>
      </c>
      <c r="I9" s="40">
        <f>Исходный!H10</f>
        <v>56.9</v>
      </c>
      <c r="J9" s="38">
        <f>Исходный!I10</f>
        <v>0</v>
      </c>
      <c r="K9" s="38"/>
    </row>
    <row r="10" spans="1:13" ht="16.5" customHeight="1" x14ac:dyDescent="0.15">
      <c r="A10" s="261" t="s">
        <v>3</v>
      </c>
      <c r="B10" s="261" t="s">
        <v>13</v>
      </c>
      <c r="C10" s="261" t="s">
        <v>4</v>
      </c>
      <c r="D10" s="261" t="s">
        <v>323</v>
      </c>
      <c r="E10" s="261"/>
      <c r="F10" s="261" t="s">
        <v>2</v>
      </c>
      <c r="G10" s="261" t="s">
        <v>324</v>
      </c>
      <c r="H10" s="261"/>
      <c r="I10" s="261"/>
      <c r="J10" s="91" t="s">
        <v>325</v>
      </c>
      <c r="K10" s="256" t="s">
        <v>6</v>
      </c>
    </row>
    <row r="11" spans="1:13" ht="16.5" customHeight="1" x14ac:dyDescent="0.15">
      <c r="A11" s="261"/>
      <c r="B11" s="261"/>
      <c r="C11" s="261"/>
      <c r="D11" s="203" t="s">
        <v>10</v>
      </c>
      <c r="E11" s="59" t="s">
        <v>11</v>
      </c>
      <c r="F11" s="261"/>
      <c r="G11" s="203" t="s">
        <v>9</v>
      </c>
      <c r="H11" s="14" t="s">
        <v>7</v>
      </c>
      <c r="I11" s="13" t="s">
        <v>8</v>
      </c>
      <c r="J11" s="203" t="s">
        <v>326</v>
      </c>
      <c r="K11" s="257"/>
    </row>
    <row r="12" spans="1:13" s="6" customFormat="1" ht="18.95" customHeight="1" x14ac:dyDescent="0.15">
      <c r="A12" s="60" t="s">
        <v>14</v>
      </c>
      <c r="B12" s="60"/>
      <c r="C12" s="50" t="s">
        <v>885</v>
      </c>
      <c r="D12" s="155"/>
      <c r="E12" s="155"/>
      <c r="F12" s="155"/>
      <c r="G12" s="155"/>
      <c r="H12" s="155"/>
      <c r="I12" s="155"/>
      <c r="J12" s="156"/>
      <c r="K12" s="54"/>
    </row>
    <row r="13" spans="1:13" ht="18.95" customHeight="1" x14ac:dyDescent="0.2">
      <c r="A13" s="58" t="s">
        <v>886</v>
      </c>
      <c r="B13" s="59" t="s">
        <v>66</v>
      </c>
      <c r="C13" s="65" t="s">
        <v>887</v>
      </c>
      <c r="D13" s="43">
        <v>15.5</v>
      </c>
      <c r="E13" s="43">
        <v>17.5</v>
      </c>
      <c r="F13" s="202">
        <v>1</v>
      </c>
      <c r="G13" s="15">
        <v>4924.53</v>
      </c>
      <c r="H13" s="15">
        <f>G13/$I$9*$H$9</f>
        <v>4392.2653339191565</v>
      </c>
      <c r="I13" s="15">
        <f t="shared" ref="I13" si="0">H13*$I$9</f>
        <v>249919.89749999999</v>
      </c>
      <c r="J13" s="15">
        <f>I13-I13*$J$9/100</f>
        <v>249919.89749999999</v>
      </c>
      <c r="K13" s="14">
        <f>J13*F13</f>
        <v>249919.89749999999</v>
      </c>
    </row>
    <row r="14" spans="1:13" ht="18.95" customHeight="1" x14ac:dyDescent="0.2">
      <c r="A14" s="58" t="s">
        <v>886</v>
      </c>
      <c r="B14" s="59" t="s">
        <v>66</v>
      </c>
      <c r="C14" s="65" t="s">
        <v>888</v>
      </c>
      <c r="D14" s="43">
        <v>22.4</v>
      </c>
      <c r="E14" s="43">
        <v>25</v>
      </c>
      <c r="F14" s="203">
        <v>1</v>
      </c>
      <c r="G14" s="15">
        <v>10745.37</v>
      </c>
      <c r="H14" s="15">
        <f t="shared" ref="H14:H51" si="1">G14/$I$9*$H$9</f>
        <v>9583.9635764499144</v>
      </c>
      <c r="I14" s="15">
        <f t="shared" ref="I14:I51" si="2">H14*$I$9</f>
        <v>545327.52750000008</v>
      </c>
      <c r="J14" s="15">
        <f t="shared" ref="J14:J51" si="3">I14-I14*$J$9/100</f>
        <v>545327.52750000008</v>
      </c>
      <c r="K14" s="15">
        <f t="shared" ref="K14:K47" si="4">J14*F14</f>
        <v>545327.52750000008</v>
      </c>
    </row>
    <row r="15" spans="1:13" ht="18.95" customHeight="1" x14ac:dyDescent="0.2">
      <c r="A15" s="58" t="s">
        <v>886</v>
      </c>
      <c r="B15" s="59" t="s">
        <v>66</v>
      </c>
      <c r="C15" s="65" t="s">
        <v>889</v>
      </c>
      <c r="D15" s="43">
        <v>28</v>
      </c>
      <c r="E15" s="43">
        <v>31</v>
      </c>
      <c r="F15" s="203">
        <v>1</v>
      </c>
      <c r="G15" s="15">
        <v>11048.625</v>
      </c>
      <c r="H15" s="15">
        <f t="shared" si="1"/>
        <v>9854.4414543057992</v>
      </c>
      <c r="I15" s="15">
        <f t="shared" si="2"/>
        <v>560717.71875</v>
      </c>
      <c r="J15" s="15">
        <f t="shared" si="3"/>
        <v>560717.71875</v>
      </c>
      <c r="K15" s="15">
        <f t="shared" si="4"/>
        <v>560717.71875</v>
      </c>
    </row>
    <row r="16" spans="1:13" ht="18.95" customHeight="1" x14ac:dyDescent="0.2">
      <c r="A16" s="58" t="s">
        <v>886</v>
      </c>
      <c r="B16" s="59" t="s">
        <v>66</v>
      </c>
      <c r="C16" s="65" t="s">
        <v>890</v>
      </c>
      <c r="D16" s="43">
        <v>33.5</v>
      </c>
      <c r="E16" s="43">
        <v>36.5</v>
      </c>
      <c r="F16" s="203">
        <v>1</v>
      </c>
      <c r="G16" s="15">
        <v>11048.625</v>
      </c>
      <c r="H16" s="15">
        <f t="shared" si="1"/>
        <v>9854.4414543057992</v>
      </c>
      <c r="I16" s="15">
        <f t="shared" si="2"/>
        <v>560717.71875</v>
      </c>
      <c r="J16" s="15">
        <f t="shared" si="3"/>
        <v>560717.71875</v>
      </c>
      <c r="K16" s="15">
        <f t="shared" si="4"/>
        <v>560717.71875</v>
      </c>
    </row>
    <row r="17" spans="1:11" ht="18.95" customHeight="1" x14ac:dyDescent="0.2">
      <c r="A17" s="58" t="s">
        <v>886</v>
      </c>
      <c r="B17" s="59" t="s">
        <v>66</v>
      </c>
      <c r="C17" s="65" t="s">
        <v>891</v>
      </c>
      <c r="D17" s="43">
        <v>40</v>
      </c>
      <c r="E17" s="43">
        <v>44</v>
      </c>
      <c r="F17" s="203">
        <v>1</v>
      </c>
      <c r="G17" s="15">
        <v>14200.2</v>
      </c>
      <c r="H17" s="15">
        <f t="shared" si="1"/>
        <v>12665.380492091388</v>
      </c>
      <c r="I17" s="15">
        <f t="shared" si="2"/>
        <v>720660.14999999991</v>
      </c>
      <c r="J17" s="15">
        <f t="shared" si="3"/>
        <v>720660.14999999991</v>
      </c>
      <c r="K17" s="15">
        <f t="shared" ref="K17" si="5">J17*F17</f>
        <v>720660.14999999991</v>
      </c>
    </row>
    <row r="18" spans="1:11" ht="18.95" customHeight="1" x14ac:dyDescent="0.2">
      <c r="A18" s="58" t="s">
        <v>886</v>
      </c>
      <c r="B18" s="59" t="s">
        <v>66</v>
      </c>
      <c r="C18" s="65" t="s">
        <v>892</v>
      </c>
      <c r="D18" s="43">
        <v>45</v>
      </c>
      <c r="E18" s="43">
        <v>50</v>
      </c>
      <c r="F18" s="203">
        <v>1</v>
      </c>
      <c r="G18" s="15">
        <v>14996.115</v>
      </c>
      <c r="H18" s="15">
        <f t="shared" si="1"/>
        <v>13375.269529876976</v>
      </c>
      <c r="I18" s="15">
        <f t="shared" si="2"/>
        <v>761052.83624999993</v>
      </c>
      <c r="J18" s="15">
        <f t="shared" si="3"/>
        <v>761052.83624999993</v>
      </c>
      <c r="K18" s="15">
        <f t="shared" si="4"/>
        <v>761052.83624999993</v>
      </c>
    </row>
    <row r="19" spans="1:11" s="6" customFormat="1" ht="18.95" customHeight="1" x14ac:dyDescent="0.15">
      <c r="A19" s="60" t="s">
        <v>14</v>
      </c>
      <c r="B19" s="60" t="s">
        <v>926</v>
      </c>
      <c r="C19" s="92" t="s">
        <v>893</v>
      </c>
      <c r="D19" s="52"/>
      <c r="E19" s="52"/>
      <c r="F19" s="52"/>
      <c r="G19" s="52"/>
      <c r="H19" s="15"/>
      <c r="I19" s="15"/>
      <c r="J19" s="15"/>
      <c r="K19" s="15">
        <f t="shared" si="4"/>
        <v>0</v>
      </c>
    </row>
    <row r="20" spans="1:11" ht="18.95" customHeight="1" x14ac:dyDescent="0.2">
      <c r="A20" s="58" t="s">
        <v>894</v>
      </c>
      <c r="B20" s="59" t="s">
        <v>66</v>
      </c>
      <c r="C20" s="65" t="s">
        <v>895</v>
      </c>
      <c r="D20" s="43">
        <v>2.2000000000000002</v>
      </c>
      <c r="E20" s="43">
        <v>2.5</v>
      </c>
      <c r="F20" s="203">
        <v>1</v>
      </c>
      <c r="G20" s="14">
        <v>495.76499999999999</v>
      </c>
      <c r="H20" s="15">
        <f t="shared" si="1"/>
        <v>442.18055799648511</v>
      </c>
      <c r="I20" s="15">
        <f t="shared" si="2"/>
        <v>25160.073750000003</v>
      </c>
      <c r="J20" s="15">
        <f t="shared" si="3"/>
        <v>25160.073750000003</v>
      </c>
      <c r="K20" s="15">
        <f t="shared" si="4"/>
        <v>25160.073750000003</v>
      </c>
    </row>
    <row r="21" spans="1:11" ht="18.95" customHeight="1" x14ac:dyDescent="0.2">
      <c r="A21" s="58" t="s">
        <v>894</v>
      </c>
      <c r="B21" s="59" t="s">
        <v>66</v>
      </c>
      <c r="C21" s="65" t="s">
        <v>896</v>
      </c>
      <c r="D21" s="43">
        <v>2.8</v>
      </c>
      <c r="E21" s="43">
        <v>3.2</v>
      </c>
      <c r="F21" s="203">
        <v>1</v>
      </c>
      <c r="G21" s="14">
        <v>538.20000000000005</v>
      </c>
      <c r="H21" s="15">
        <f t="shared" si="1"/>
        <v>480.02899824253086</v>
      </c>
      <c r="I21" s="15">
        <f t="shared" si="2"/>
        <v>27313.650000000005</v>
      </c>
      <c r="J21" s="15">
        <f t="shared" si="3"/>
        <v>27313.650000000005</v>
      </c>
      <c r="K21" s="15">
        <f t="shared" ref="K21" si="6">J21*F21</f>
        <v>27313.650000000005</v>
      </c>
    </row>
    <row r="22" spans="1:11" ht="18.95" customHeight="1" x14ac:dyDescent="0.2">
      <c r="A22" s="58" t="s">
        <v>894</v>
      </c>
      <c r="B22" s="59" t="s">
        <v>66</v>
      </c>
      <c r="C22" s="65" t="s">
        <v>897</v>
      </c>
      <c r="D22" s="43">
        <v>3.6</v>
      </c>
      <c r="E22" s="43">
        <v>4</v>
      </c>
      <c r="F22" s="203">
        <v>1</v>
      </c>
      <c r="G22" s="14">
        <v>575.46</v>
      </c>
      <c r="H22" s="15">
        <f t="shared" si="1"/>
        <v>513.26177504393684</v>
      </c>
      <c r="I22" s="15">
        <f t="shared" si="2"/>
        <v>29204.595000000005</v>
      </c>
      <c r="J22" s="15">
        <f t="shared" si="3"/>
        <v>29204.595000000005</v>
      </c>
      <c r="K22" s="15">
        <f t="shared" si="4"/>
        <v>29204.595000000005</v>
      </c>
    </row>
    <row r="23" spans="1:11" ht="18.95" customHeight="1" x14ac:dyDescent="0.2">
      <c r="A23" s="58" t="s">
        <v>894</v>
      </c>
      <c r="B23" s="59" t="s">
        <v>66</v>
      </c>
      <c r="C23" s="65" t="s">
        <v>898</v>
      </c>
      <c r="D23" s="43">
        <v>4.5</v>
      </c>
      <c r="E23" s="43">
        <v>5</v>
      </c>
      <c r="F23" s="203">
        <v>1</v>
      </c>
      <c r="G23" s="14">
        <v>624.10500000000002</v>
      </c>
      <c r="H23" s="15">
        <f t="shared" si="1"/>
        <v>556.64901142355018</v>
      </c>
      <c r="I23" s="15">
        <f t="shared" si="2"/>
        <v>31673.328750000004</v>
      </c>
      <c r="J23" s="15">
        <f t="shared" si="3"/>
        <v>31673.328750000004</v>
      </c>
      <c r="K23" s="15">
        <f t="shared" si="4"/>
        <v>31673.328750000004</v>
      </c>
    </row>
    <row r="24" spans="1:11" ht="18.95" customHeight="1" x14ac:dyDescent="0.2">
      <c r="A24" s="58" t="s">
        <v>894</v>
      </c>
      <c r="B24" s="59" t="s">
        <v>66</v>
      </c>
      <c r="C24" s="65" t="s">
        <v>899</v>
      </c>
      <c r="D24" s="43">
        <v>5.6</v>
      </c>
      <c r="E24" s="43">
        <v>6.3</v>
      </c>
      <c r="F24" s="203">
        <v>1</v>
      </c>
      <c r="G24" s="14">
        <v>708.97500000000002</v>
      </c>
      <c r="H24" s="15">
        <f t="shared" si="1"/>
        <v>632.34589191564146</v>
      </c>
      <c r="I24" s="15">
        <f t="shared" si="2"/>
        <v>35980.481249999997</v>
      </c>
      <c r="J24" s="15">
        <f t="shared" si="3"/>
        <v>35980.481249999997</v>
      </c>
      <c r="K24" s="15">
        <f t="shared" ref="K24" si="7">J24*F24</f>
        <v>35980.481249999997</v>
      </c>
    </row>
    <row r="25" spans="1:11" ht="18.95" customHeight="1" x14ac:dyDescent="0.2">
      <c r="A25" s="58" t="s">
        <v>894</v>
      </c>
      <c r="B25" s="59" t="s">
        <v>66</v>
      </c>
      <c r="C25" s="65" t="s">
        <v>900</v>
      </c>
      <c r="D25" s="43">
        <v>7.1</v>
      </c>
      <c r="E25" s="43">
        <v>8</v>
      </c>
      <c r="F25" s="203">
        <v>1</v>
      </c>
      <c r="G25" s="14">
        <v>847.66499999999996</v>
      </c>
      <c r="H25" s="15">
        <f t="shared" si="1"/>
        <v>756.04567223198592</v>
      </c>
      <c r="I25" s="15">
        <f t="shared" si="2"/>
        <v>43018.998749999999</v>
      </c>
      <c r="J25" s="15">
        <f t="shared" si="3"/>
        <v>43018.998749999999</v>
      </c>
      <c r="K25" s="15">
        <f t="shared" si="4"/>
        <v>43018.998749999999</v>
      </c>
    </row>
    <row r="26" spans="1:11" s="6" customFormat="1" ht="18.95" customHeight="1" x14ac:dyDescent="0.15">
      <c r="A26" s="60" t="s">
        <v>14</v>
      </c>
      <c r="B26" s="60" t="s">
        <v>78</v>
      </c>
      <c r="C26" s="92" t="s">
        <v>901</v>
      </c>
      <c r="D26" s="52"/>
      <c r="E26" s="52"/>
      <c r="F26" s="52"/>
      <c r="G26" s="52"/>
      <c r="H26" s="15"/>
      <c r="I26" s="15"/>
      <c r="J26" s="15"/>
      <c r="K26" s="15">
        <f t="shared" si="4"/>
        <v>0</v>
      </c>
    </row>
    <row r="27" spans="1:11" ht="18.95" customHeight="1" x14ac:dyDescent="0.2">
      <c r="A27" s="58" t="s">
        <v>902</v>
      </c>
      <c r="B27" s="59" t="s">
        <v>66</v>
      </c>
      <c r="C27" s="65" t="s">
        <v>903</v>
      </c>
      <c r="D27" s="44">
        <v>2.2000000000000002</v>
      </c>
      <c r="E27" s="44">
        <v>2.5</v>
      </c>
      <c r="F27" s="203">
        <v>1</v>
      </c>
      <c r="G27" s="14">
        <v>701.73</v>
      </c>
      <c r="H27" s="15">
        <f t="shared" si="1"/>
        <v>625.88396309314589</v>
      </c>
      <c r="I27" s="15">
        <f t="shared" si="2"/>
        <v>35612.797500000001</v>
      </c>
      <c r="J27" s="15">
        <f t="shared" si="3"/>
        <v>35612.797500000001</v>
      </c>
      <c r="K27" s="15">
        <f t="shared" si="4"/>
        <v>35612.797500000001</v>
      </c>
    </row>
    <row r="28" spans="1:11" ht="18.95" customHeight="1" x14ac:dyDescent="0.2">
      <c r="A28" s="58" t="s">
        <v>902</v>
      </c>
      <c r="B28" s="59" t="s">
        <v>66</v>
      </c>
      <c r="C28" s="65" t="s">
        <v>904</v>
      </c>
      <c r="D28" s="44">
        <v>2.8</v>
      </c>
      <c r="E28" s="44">
        <v>3.2</v>
      </c>
      <c r="F28" s="203">
        <v>1</v>
      </c>
      <c r="G28" s="14">
        <v>749.34</v>
      </c>
      <c r="H28" s="15">
        <f t="shared" si="1"/>
        <v>668.34806678383131</v>
      </c>
      <c r="I28" s="15">
        <f t="shared" si="2"/>
        <v>38029.004999999997</v>
      </c>
      <c r="J28" s="15">
        <f t="shared" si="3"/>
        <v>38029.004999999997</v>
      </c>
      <c r="K28" s="15">
        <f t="shared" si="4"/>
        <v>38029.004999999997</v>
      </c>
    </row>
    <row r="29" spans="1:11" ht="18.95" customHeight="1" x14ac:dyDescent="0.2">
      <c r="A29" s="58" t="s">
        <v>902</v>
      </c>
      <c r="B29" s="59" t="s">
        <v>66</v>
      </c>
      <c r="C29" s="65" t="s">
        <v>905</v>
      </c>
      <c r="D29" s="44">
        <v>3.6</v>
      </c>
      <c r="E29" s="44">
        <v>4</v>
      </c>
      <c r="F29" s="203">
        <v>1</v>
      </c>
      <c r="G29" s="14">
        <v>802.125</v>
      </c>
      <c r="H29" s="15">
        <f t="shared" si="1"/>
        <v>715.42783391915646</v>
      </c>
      <c r="I29" s="15">
        <f t="shared" si="2"/>
        <v>40707.84375</v>
      </c>
      <c r="J29" s="15">
        <f t="shared" si="3"/>
        <v>40707.84375</v>
      </c>
      <c r="K29" s="15">
        <f t="shared" si="4"/>
        <v>40707.84375</v>
      </c>
    </row>
    <row r="30" spans="1:11" ht="18.95" customHeight="1" x14ac:dyDescent="0.2">
      <c r="A30" s="58" t="s">
        <v>902</v>
      </c>
      <c r="B30" s="59" t="s">
        <v>66</v>
      </c>
      <c r="C30" s="65" t="s">
        <v>906</v>
      </c>
      <c r="D30" s="44">
        <v>5.6</v>
      </c>
      <c r="E30" s="44">
        <v>6.3</v>
      </c>
      <c r="F30" s="203">
        <v>1</v>
      </c>
      <c r="G30" s="14">
        <v>1229.58</v>
      </c>
      <c r="H30" s="15">
        <f t="shared" si="1"/>
        <v>1096.6816344463971</v>
      </c>
      <c r="I30" s="15">
        <f t="shared" si="2"/>
        <v>62401.18499999999</v>
      </c>
      <c r="J30" s="15">
        <f t="shared" si="3"/>
        <v>62401.18499999999</v>
      </c>
      <c r="K30" s="15">
        <f t="shared" ref="K30:K32" si="8">J30*F30</f>
        <v>62401.18499999999</v>
      </c>
    </row>
    <row r="31" spans="1:11" ht="18.95" customHeight="1" x14ac:dyDescent="0.2">
      <c r="A31" s="58" t="s">
        <v>902</v>
      </c>
      <c r="B31" s="59" t="s">
        <v>66</v>
      </c>
      <c r="C31" s="65" t="s">
        <v>907</v>
      </c>
      <c r="D31" s="44">
        <v>7.1</v>
      </c>
      <c r="E31" s="44">
        <v>8</v>
      </c>
      <c r="F31" s="203">
        <v>1</v>
      </c>
      <c r="G31" s="14">
        <v>1266.8399999999999</v>
      </c>
      <c r="H31" s="15">
        <f t="shared" si="1"/>
        <v>1129.9144112478029</v>
      </c>
      <c r="I31" s="15">
        <f t="shared" si="2"/>
        <v>64292.129999999983</v>
      </c>
      <c r="J31" s="15">
        <f t="shared" si="3"/>
        <v>64292.129999999983</v>
      </c>
      <c r="K31" s="15">
        <f t="shared" si="8"/>
        <v>64292.129999999983</v>
      </c>
    </row>
    <row r="32" spans="1:11" ht="18.95" customHeight="1" x14ac:dyDescent="0.2">
      <c r="A32" s="58" t="s">
        <v>902</v>
      </c>
      <c r="B32" s="59" t="s">
        <v>66</v>
      </c>
      <c r="C32" s="65" t="s">
        <v>908</v>
      </c>
      <c r="D32" s="44">
        <v>22.4</v>
      </c>
      <c r="E32" s="44">
        <v>25</v>
      </c>
      <c r="F32" s="203">
        <v>1</v>
      </c>
      <c r="G32" s="14">
        <v>3382.38</v>
      </c>
      <c r="H32" s="15">
        <f t="shared" si="1"/>
        <v>3016.7976274165203</v>
      </c>
      <c r="I32" s="15">
        <f t="shared" si="2"/>
        <v>171655.785</v>
      </c>
      <c r="J32" s="15">
        <f t="shared" si="3"/>
        <v>171655.785</v>
      </c>
      <c r="K32" s="15">
        <f t="shared" si="8"/>
        <v>171655.785</v>
      </c>
    </row>
    <row r="33" spans="1:11" ht="18.95" customHeight="1" x14ac:dyDescent="0.2">
      <c r="A33" s="58" t="s">
        <v>902</v>
      </c>
      <c r="B33" s="59" t="s">
        <v>66</v>
      </c>
      <c r="C33" s="65" t="s">
        <v>909</v>
      </c>
      <c r="D33" s="44">
        <v>28</v>
      </c>
      <c r="E33" s="44">
        <v>31</v>
      </c>
      <c r="F33" s="203">
        <v>1</v>
      </c>
      <c r="G33" s="14">
        <v>3759.12</v>
      </c>
      <c r="H33" s="15">
        <f t="shared" si="1"/>
        <v>3352.8179261862915</v>
      </c>
      <c r="I33" s="15">
        <f t="shared" si="2"/>
        <v>190775.34</v>
      </c>
      <c r="J33" s="15">
        <f t="shared" si="3"/>
        <v>190775.34</v>
      </c>
      <c r="K33" s="15">
        <f t="shared" si="4"/>
        <v>190775.34</v>
      </c>
    </row>
    <row r="34" spans="1:11" s="6" customFormat="1" ht="18.95" customHeight="1" x14ac:dyDescent="0.15">
      <c r="A34" s="60" t="s">
        <v>14</v>
      </c>
      <c r="B34" s="60" t="s">
        <v>77</v>
      </c>
      <c r="C34" s="92" t="s">
        <v>910</v>
      </c>
      <c r="D34" s="52"/>
      <c r="E34" s="52"/>
      <c r="F34" s="52"/>
      <c r="G34" s="52"/>
      <c r="H34" s="15"/>
      <c r="I34" s="15"/>
      <c r="J34" s="15"/>
      <c r="K34" s="15">
        <f t="shared" si="4"/>
        <v>0</v>
      </c>
    </row>
    <row r="35" spans="1:11" ht="18.95" customHeight="1" x14ac:dyDescent="0.2">
      <c r="A35" s="58" t="s">
        <v>911</v>
      </c>
      <c r="B35" s="59" t="s">
        <v>66</v>
      </c>
      <c r="C35" s="65" t="s">
        <v>912</v>
      </c>
      <c r="D35" s="44">
        <v>2.2000000000000002</v>
      </c>
      <c r="E35" s="44">
        <v>2.5</v>
      </c>
      <c r="F35" s="203">
        <v>1</v>
      </c>
      <c r="G35" s="14">
        <v>874.57500000000005</v>
      </c>
      <c r="H35" s="15">
        <f t="shared" si="1"/>
        <v>780.04712214411256</v>
      </c>
      <c r="I35" s="15">
        <f t="shared" si="2"/>
        <v>44384.681250000001</v>
      </c>
      <c r="J35" s="15">
        <f t="shared" si="3"/>
        <v>44384.681250000001</v>
      </c>
      <c r="K35" s="15">
        <f t="shared" si="4"/>
        <v>44384.681250000001</v>
      </c>
    </row>
    <row r="36" spans="1:11" ht="18.95" customHeight="1" x14ac:dyDescent="0.2">
      <c r="A36" s="58" t="s">
        <v>911</v>
      </c>
      <c r="B36" s="59" t="s">
        <v>66</v>
      </c>
      <c r="C36" s="65" t="s">
        <v>913</v>
      </c>
      <c r="D36" s="44">
        <v>2.8</v>
      </c>
      <c r="E36" s="44">
        <v>3.2</v>
      </c>
      <c r="F36" s="203">
        <v>1</v>
      </c>
      <c r="G36" s="14">
        <v>924.255</v>
      </c>
      <c r="H36" s="15">
        <f t="shared" si="1"/>
        <v>824.35749121265383</v>
      </c>
      <c r="I36" s="15">
        <f t="shared" si="2"/>
        <v>46905.941250000003</v>
      </c>
      <c r="J36" s="15">
        <f t="shared" si="3"/>
        <v>46905.941250000003</v>
      </c>
      <c r="K36" s="15">
        <f t="shared" si="4"/>
        <v>46905.941250000003</v>
      </c>
    </row>
    <row r="37" spans="1:11" ht="18.95" customHeight="1" x14ac:dyDescent="0.2">
      <c r="A37" s="58" t="s">
        <v>911</v>
      </c>
      <c r="B37" s="59" t="s">
        <v>66</v>
      </c>
      <c r="C37" s="65" t="s">
        <v>914</v>
      </c>
      <c r="D37" s="46">
        <v>3.6</v>
      </c>
      <c r="E37" s="46">
        <v>4</v>
      </c>
      <c r="F37" s="5">
        <v>1</v>
      </c>
      <c r="G37" s="41">
        <v>952.2</v>
      </c>
      <c r="H37" s="15">
        <f t="shared" si="1"/>
        <v>849.28207381370828</v>
      </c>
      <c r="I37" s="15">
        <f t="shared" si="2"/>
        <v>48324.15</v>
      </c>
      <c r="J37" s="15">
        <f t="shared" si="3"/>
        <v>48324.15</v>
      </c>
      <c r="K37" s="15">
        <f>J37*F37</f>
        <v>48324.15</v>
      </c>
    </row>
    <row r="38" spans="1:11" ht="18.95" customHeight="1" x14ac:dyDescent="0.2">
      <c r="A38" s="58" t="s">
        <v>911</v>
      </c>
      <c r="B38" s="59" t="s">
        <v>66</v>
      </c>
      <c r="C38" s="65" t="s">
        <v>915</v>
      </c>
      <c r="D38" s="46">
        <v>4.5</v>
      </c>
      <c r="E38" s="46">
        <v>5</v>
      </c>
      <c r="F38" s="5">
        <v>1</v>
      </c>
      <c r="G38" s="41">
        <v>1002.915</v>
      </c>
      <c r="H38" s="15">
        <f t="shared" si="1"/>
        <v>894.51557557117746</v>
      </c>
      <c r="I38" s="15">
        <f t="shared" si="2"/>
        <v>50897.936249999999</v>
      </c>
      <c r="J38" s="15">
        <f t="shared" si="3"/>
        <v>50897.936249999999</v>
      </c>
      <c r="K38" s="15">
        <f t="shared" ref="K38:K42" si="9">J38*F38</f>
        <v>50897.936249999999</v>
      </c>
    </row>
    <row r="39" spans="1:11" ht="18.95" customHeight="1" x14ac:dyDescent="0.2">
      <c r="A39" s="58" t="s">
        <v>911</v>
      </c>
      <c r="B39" s="59" t="s">
        <v>66</v>
      </c>
      <c r="C39" s="65" t="s">
        <v>916</v>
      </c>
      <c r="D39" s="46">
        <v>5.6</v>
      </c>
      <c r="E39" s="46">
        <v>6.3</v>
      </c>
      <c r="F39" s="5">
        <v>1</v>
      </c>
      <c r="G39" s="41">
        <v>1293.75</v>
      </c>
      <c r="H39" s="15">
        <f t="shared" si="1"/>
        <v>1153.9158611599298</v>
      </c>
      <c r="I39" s="15">
        <f t="shared" si="2"/>
        <v>65657.8125</v>
      </c>
      <c r="J39" s="15">
        <f t="shared" si="3"/>
        <v>65657.8125</v>
      </c>
      <c r="K39" s="15">
        <f t="shared" si="9"/>
        <v>65657.8125</v>
      </c>
    </row>
    <row r="40" spans="1:11" ht="18.95" customHeight="1" x14ac:dyDescent="0.2">
      <c r="A40" s="58" t="s">
        <v>911</v>
      </c>
      <c r="B40" s="59" t="s">
        <v>66</v>
      </c>
      <c r="C40" s="65" t="s">
        <v>917</v>
      </c>
      <c r="D40" s="46">
        <v>7.1</v>
      </c>
      <c r="E40" s="46">
        <v>8</v>
      </c>
      <c r="F40" s="5">
        <v>1</v>
      </c>
      <c r="G40" s="41">
        <v>1343.43</v>
      </c>
      <c r="H40" s="15">
        <f t="shared" si="1"/>
        <v>1198.2262302284712</v>
      </c>
      <c r="I40" s="15">
        <f t="shared" si="2"/>
        <v>68179.072500000009</v>
      </c>
      <c r="J40" s="15">
        <f t="shared" si="3"/>
        <v>68179.072500000009</v>
      </c>
      <c r="K40" s="15">
        <f>J40*F40</f>
        <v>68179.072500000009</v>
      </c>
    </row>
    <row r="41" spans="1:11" ht="18.95" customHeight="1" x14ac:dyDescent="0.2">
      <c r="A41" s="58" t="s">
        <v>911</v>
      </c>
      <c r="B41" s="59" t="s">
        <v>66</v>
      </c>
      <c r="C41" s="65" t="s">
        <v>918</v>
      </c>
      <c r="D41" s="46">
        <v>9</v>
      </c>
      <c r="E41" s="46">
        <v>10</v>
      </c>
      <c r="F41" s="5">
        <v>1</v>
      </c>
      <c r="G41" s="41">
        <v>1477.98</v>
      </c>
      <c r="H41" s="15">
        <f t="shared" si="1"/>
        <v>1318.2334797891037</v>
      </c>
      <c r="I41" s="15">
        <f t="shared" si="2"/>
        <v>75007.485000000001</v>
      </c>
      <c r="J41" s="15">
        <f t="shared" si="3"/>
        <v>75007.485000000001</v>
      </c>
      <c r="K41" s="15">
        <f t="shared" ref="K41" si="10">J41*F41</f>
        <v>75007.485000000001</v>
      </c>
    </row>
    <row r="42" spans="1:11" ht="18.95" customHeight="1" x14ac:dyDescent="0.2">
      <c r="A42" s="58" t="s">
        <v>911</v>
      </c>
      <c r="B42" s="59" t="s">
        <v>66</v>
      </c>
      <c r="C42" s="65" t="s">
        <v>919</v>
      </c>
      <c r="D42" s="46">
        <v>11.2</v>
      </c>
      <c r="E42" s="46">
        <v>12.5</v>
      </c>
      <c r="F42" s="5">
        <v>1</v>
      </c>
      <c r="G42" s="41">
        <v>1530.7650000000001</v>
      </c>
      <c r="H42" s="15">
        <f t="shared" si="1"/>
        <v>1365.313246924429</v>
      </c>
      <c r="I42" s="15">
        <f t="shared" si="2"/>
        <v>77686.32375000001</v>
      </c>
      <c r="J42" s="15">
        <f t="shared" si="3"/>
        <v>77686.32375000001</v>
      </c>
      <c r="K42" s="15">
        <f t="shared" si="9"/>
        <v>77686.32375000001</v>
      </c>
    </row>
    <row r="43" spans="1:11" ht="18.95" customHeight="1" x14ac:dyDescent="0.2">
      <c r="A43" s="58" t="s">
        <v>911</v>
      </c>
      <c r="B43" s="59" t="s">
        <v>66</v>
      </c>
      <c r="C43" s="65" t="s">
        <v>920</v>
      </c>
      <c r="D43" s="44">
        <v>14</v>
      </c>
      <c r="E43" s="44">
        <v>15</v>
      </c>
      <c r="F43" s="203">
        <v>1</v>
      </c>
      <c r="G43" s="14">
        <v>1603.2149999999999</v>
      </c>
      <c r="H43" s="15">
        <f t="shared" si="1"/>
        <v>1429.9325351493849</v>
      </c>
      <c r="I43" s="15">
        <f t="shared" si="2"/>
        <v>81363.161250000005</v>
      </c>
      <c r="J43" s="15">
        <f t="shared" si="3"/>
        <v>81363.161250000005</v>
      </c>
      <c r="K43" s="15">
        <f t="shared" si="4"/>
        <v>81363.161250000005</v>
      </c>
    </row>
    <row r="44" spans="1:11" ht="18.95" customHeight="1" x14ac:dyDescent="0.15">
      <c r="A44" s="62" t="s">
        <v>20</v>
      </c>
      <c r="B44" s="62" t="s">
        <v>91</v>
      </c>
      <c r="C44" s="92" t="s">
        <v>921</v>
      </c>
      <c r="D44" s="52"/>
      <c r="E44" s="52"/>
      <c r="F44" s="52"/>
      <c r="G44" s="52"/>
      <c r="H44" s="15"/>
      <c r="I44" s="15"/>
      <c r="J44" s="15"/>
      <c r="K44" s="15">
        <f>J44*F44</f>
        <v>0</v>
      </c>
    </row>
    <row r="45" spans="1:11" ht="18.95" customHeight="1" x14ac:dyDescent="0.2">
      <c r="A45" s="58" t="s">
        <v>922</v>
      </c>
      <c r="B45" s="59" t="s">
        <v>66</v>
      </c>
      <c r="C45" s="66" t="s">
        <v>923</v>
      </c>
      <c r="D45" s="46">
        <v>5</v>
      </c>
      <c r="E45" s="46">
        <v>5.8</v>
      </c>
      <c r="F45" s="5">
        <v>1</v>
      </c>
      <c r="G45" s="41">
        <v>1165.4100000000001</v>
      </c>
      <c r="H45" s="15">
        <f t="shared" si="1"/>
        <v>1039.4474077328648</v>
      </c>
      <c r="I45" s="15">
        <f t="shared" si="2"/>
        <v>59144.557500000003</v>
      </c>
      <c r="J45" s="15">
        <f t="shared" si="3"/>
        <v>59144.557500000003</v>
      </c>
      <c r="K45" s="15">
        <f>J45*F45</f>
        <v>59144.557500000003</v>
      </c>
    </row>
    <row r="46" spans="1:11" ht="18.95" customHeight="1" x14ac:dyDescent="0.2">
      <c r="A46" s="58" t="s">
        <v>922</v>
      </c>
      <c r="B46" s="59" t="s">
        <v>66</v>
      </c>
      <c r="C46" s="66" t="s">
        <v>924</v>
      </c>
      <c r="D46" s="46">
        <v>7.1</v>
      </c>
      <c r="E46" s="46">
        <v>8</v>
      </c>
      <c r="F46" s="5">
        <v>1</v>
      </c>
      <c r="G46" s="41">
        <v>1474.875</v>
      </c>
      <c r="H46" s="15">
        <f t="shared" si="1"/>
        <v>1315.4640817223199</v>
      </c>
      <c r="I46" s="15">
        <f t="shared" si="2"/>
        <v>74849.90625</v>
      </c>
      <c r="J46" s="15">
        <f t="shared" si="3"/>
        <v>74849.90625</v>
      </c>
      <c r="K46" s="15">
        <f t="shared" si="4"/>
        <v>74849.90625</v>
      </c>
    </row>
    <row r="47" spans="1:11" ht="18.95" customHeight="1" x14ac:dyDescent="0.2">
      <c r="A47" s="58" t="s">
        <v>922</v>
      </c>
      <c r="B47" s="59" t="s">
        <v>66</v>
      </c>
      <c r="C47" s="66" t="s">
        <v>925</v>
      </c>
      <c r="D47" s="46">
        <v>14</v>
      </c>
      <c r="E47" s="46">
        <v>16</v>
      </c>
      <c r="F47" s="5">
        <v>1</v>
      </c>
      <c r="G47" s="41">
        <v>1780.2</v>
      </c>
      <c r="H47" s="15">
        <f t="shared" si="1"/>
        <v>1587.7882249560632</v>
      </c>
      <c r="I47" s="15">
        <f t="shared" si="2"/>
        <v>90345.15</v>
      </c>
      <c r="J47" s="15">
        <f t="shared" si="3"/>
        <v>90345.15</v>
      </c>
      <c r="K47" s="15">
        <f t="shared" si="4"/>
        <v>90345.15</v>
      </c>
    </row>
    <row r="48" spans="1:11" ht="18.95" customHeight="1" x14ac:dyDescent="0.15">
      <c r="A48" s="62" t="s">
        <v>20</v>
      </c>
      <c r="B48" s="62" t="s">
        <v>91</v>
      </c>
      <c r="C48" s="92" t="s">
        <v>927</v>
      </c>
      <c r="D48" s="52"/>
      <c r="E48" s="52"/>
      <c r="F48" s="52"/>
      <c r="G48" s="52"/>
      <c r="H48" s="15"/>
      <c r="I48" s="15"/>
      <c r="J48" s="15"/>
      <c r="K48" s="15">
        <f>J48*F48</f>
        <v>0</v>
      </c>
    </row>
    <row r="49" spans="1:11" ht="24" customHeight="1" x14ac:dyDescent="0.2">
      <c r="A49" s="58" t="s">
        <v>928</v>
      </c>
      <c r="B49" s="59" t="s">
        <v>66</v>
      </c>
      <c r="C49" s="66" t="s">
        <v>929</v>
      </c>
      <c r="D49" s="46"/>
      <c r="E49" s="46"/>
      <c r="F49" s="5">
        <v>1</v>
      </c>
      <c r="G49" s="41">
        <v>0</v>
      </c>
      <c r="H49" s="15">
        <f t="shared" si="1"/>
        <v>0</v>
      </c>
      <c r="I49" s="15">
        <f t="shared" si="2"/>
        <v>0</v>
      </c>
      <c r="J49" s="15">
        <f t="shared" si="3"/>
        <v>0</v>
      </c>
      <c r="K49" s="15">
        <f>J49*F49</f>
        <v>0</v>
      </c>
    </row>
    <row r="50" spans="1:11" ht="18.95" customHeight="1" x14ac:dyDescent="0.2">
      <c r="A50" s="58" t="s">
        <v>928</v>
      </c>
      <c r="B50" s="59" t="s">
        <v>66</v>
      </c>
      <c r="C50" s="66" t="s">
        <v>930</v>
      </c>
      <c r="D50" s="46"/>
      <c r="E50" s="46"/>
      <c r="F50" s="5">
        <v>1</v>
      </c>
      <c r="G50" s="41">
        <v>0</v>
      </c>
      <c r="H50" s="15">
        <f t="shared" si="1"/>
        <v>0</v>
      </c>
      <c r="I50" s="15">
        <f t="shared" si="2"/>
        <v>0</v>
      </c>
      <c r="J50" s="15">
        <f t="shared" si="3"/>
        <v>0</v>
      </c>
      <c r="K50" s="15">
        <f t="shared" ref="K50:K51" si="11">J50*F50</f>
        <v>0</v>
      </c>
    </row>
    <row r="51" spans="1:11" ht="18.95" customHeight="1" x14ac:dyDescent="0.2">
      <c r="A51" s="58" t="s">
        <v>928</v>
      </c>
      <c r="B51" s="59" t="s">
        <v>66</v>
      </c>
      <c r="C51" s="66" t="s">
        <v>931</v>
      </c>
      <c r="D51" s="46"/>
      <c r="E51" s="46"/>
      <c r="F51" s="5">
        <v>1</v>
      </c>
      <c r="G51" s="41">
        <v>0</v>
      </c>
      <c r="H51" s="15">
        <f t="shared" si="1"/>
        <v>0</v>
      </c>
      <c r="I51" s="15">
        <f t="shared" si="2"/>
        <v>0</v>
      </c>
      <c r="J51" s="15">
        <f t="shared" si="3"/>
        <v>0</v>
      </c>
      <c r="K51" s="15">
        <f t="shared" si="11"/>
        <v>0</v>
      </c>
    </row>
    <row r="52" spans="1:11" ht="93" customHeight="1" x14ac:dyDescent="0.2">
      <c r="A52" s="258" t="s">
        <v>0</v>
      </c>
      <c r="B52" s="258"/>
      <c r="C52" s="258"/>
      <c r="D52" s="258"/>
      <c r="E52" s="258"/>
      <c r="F52" s="258"/>
      <c r="G52" s="258"/>
      <c r="H52" s="258"/>
    </row>
  </sheetData>
  <mergeCells count="9">
    <mergeCell ref="K10:K11"/>
    <mergeCell ref="A52:H52"/>
    <mergeCell ref="A2:J2"/>
    <mergeCell ref="A10:A11"/>
    <mergeCell ref="B10:B11"/>
    <mergeCell ref="C10:C11"/>
    <mergeCell ref="D10:E10"/>
    <mergeCell ref="F10:F11"/>
    <mergeCell ref="G10:I10"/>
  </mergeCells>
  <hyperlinks>
    <hyperlink ref="M2" location="Исходный!R1C1" display="В Исходный Прайс"/>
  </hyperlinks>
  <pageMargins left="0.25" right="0.25" top="0.75" bottom="0.75" header="0.3" footer="0.3"/>
  <pageSetup paperSize="9" scale="54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22</vt:i4>
      </vt:variant>
    </vt:vector>
  </HeadingPairs>
  <TitlesOfParts>
    <vt:vector size="22" baseType="lpstr">
      <vt:lpstr>Исходный</vt:lpstr>
      <vt:lpstr>Расходка</vt:lpstr>
      <vt:lpstr>Инструмент</vt:lpstr>
      <vt:lpstr>Shivaki</vt:lpstr>
      <vt:lpstr>Akvilon</vt:lpstr>
      <vt:lpstr>OASIS</vt:lpstr>
      <vt:lpstr>Pioneer</vt:lpstr>
      <vt:lpstr>Pioneer мульти-сплиты</vt:lpstr>
      <vt:lpstr>Pioneer VRF</vt:lpstr>
      <vt:lpstr>Daikin</vt:lpstr>
      <vt:lpstr>VENTS</vt:lpstr>
      <vt:lpstr>Electrotest</vt:lpstr>
      <vt:lpstr>RUCK</vt:lpstr>
      <vt:lpstr>VTS</vt:lpstr>
      <vt:lpstr>VTS отопление </vt:lpstr>
      <vt:lpstr>DIVT шумоглушит</vt:lpstr>
      <vt:lpstr>DIVT фильтр</vt:lpstr>
      <vt:lpstr>DIVT фильтр VTS</vt:lpstr>
      <vt:lpstr>Зонт оцинкованный</vt:lpstr>
      <vt:lpstr>Зонт пристенный</vt:lpstr>
      <vt:lpstr>Зонт островной</vt:lpstr>
      <vt:lpstr>Лист1</vt:lpstr>
    </vt:vector>
  </TitlesOfParts>
  <Company>z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</dc:creator>
  <cp:lastModifiedBy>И</cp:lastModifiedBy>
  <cp:lastPrinted>2015-05-06T08:07:49Z</cp:lastPrinted>
  <dcterms:created xsi:type="dcterms:W3CDTF">2003-08-14T13:40:12Z</dcterms:created>
  <dcterms:modified xsi:type="dcterms:W3CDTF">2015-05-08T11:29:53Z</dcterms:modified>
</cp:coreProperties>
</file>